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řístřešek nad vs..." sheetId="2" r:id="rId2"/>
    <sheet name="VR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Přístřešek nad vs...'!$C$94:$K$730</definedName>
    <definedName name="_xlnm.Print_Area" localSheetId="1">'SO 01 - Přístřešek nad vs...'!$C$4:$J$39,'SO 01 - Přístřešek nad vs...'!$C$45:$J$76,'SO 01 - Přístřešek nad vs...'!$C$82:$K$730</definedName>
    <definedName name="_xlnm.Print_Titles" localSheetId="1">'SO 01 - Přístřešek nad vs...'!$94:$94</definedName>
    <definedName name="_xlnm._FilterDatabase" localSheetId="2" hidden="1">'VRN - Vedlejší a ostatní ...'!$C$86:$K$106</definedName>
    <definedName name="_xlnm.Print_Area" localSheetId="2">'VRN - Vedlejší a ostatní ...'!$C$4:$J$39,'VRN - Vedlejší a ostatní ...'!$C$45:$J$68,'VRN - Vedlejší a ostatní ...'!$C$74:$K$106</definedName>
    <definedName name="_xlnm.Print_Titles" localSheetId="2">'VRN - Vedlejší a ostatní ...'!$86:$86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6"/>
  <c r="BH106"/>
  <c r="BG106"/>
  <c r="BF106"/>
  <c r="T106"/>
  <c r="T105"/>
  <c r="R106"/>
  <c r="R105"/>
  <c r="P106"/>
  <c r="P105"/>
  <c r="BI104"/>
  <c r="BH104"/>
  <c r="BG104"/>
  <c r="BF104"/>
  <c r="T104"/>
  <c r="T103"/>
  <c r="R104"/>
  <c r="R103"/>
  <c r="P104"/>
  <c r="P103"/>
  <c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T92"/>
  <c r="R93"/>
  <c r="R92"/>
  <c r="P93"/>
  <c r="P92"/>
  <c r="BI91"/>
  <c r="BH91"/>
  <c r="BG91"/>
  <c r="BF91"/>
  <c r="T91"/>
  <c r="R91"/>
  <c r="P91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52"/>
  <c r="E7"/>
  <c r="E48"/>
  <c i="2" r="J37"/>
  <c r="J36"/>
  <c i="1" r="AY55"/>
  <c i="2" r="J35"/>
  <c i="1" r="AX55"/>
  <c i="2" r="BI730"/>
  <c r="BH730"/>
  <c r="BG730"/>
  <c r="BF730"/>
  <c r="T730"/>
  <c r="R730"/>
  <c r="P730"/>
  <c r="BI726"/>
  <c r="BH726"/>
  <c r="BG726"/>
  <c r="BF726"/>
  <c r="T726"/>
  <c r="R726"/>
  <c r="P726"/>
  <c r="BI723"/>
  <c r="BH723"/>
  <c r="BG723"/>
  <c r="BF723"/>
  <c r="T723"/>
  <c r="R723"/>
  <c r="P723"/>
  <c r="BI719"/>
  <c r="BH719"/>
  <c r="BG719"/>
  <c r="BF719"/>
  <c r="T719"/>
  <c r="R719"/>
  <c r="P719"/>
  <c r="BI715"/>
  <c r="BH715"/>
  <c r="BG715"/>
  <c r="BF715"/>
  <c r="T715"/>
  <c r="R715"/>
  <c r="P715"/>
  <c r="BI711"/>
  <c r="BH711"/>
  <c r="BG711"/>
  <c r="BF711"/>
  <c r="T711"/>
  <c r="R711"/>
  <c r="P711"/>
  <c r="BI707"/>
  <c r="BH707"/>
  <c r="BG707"/>
  <c r="BF707"/>
  <c r="T707"/>
  <c r="R707"/>
  <c r="P707"/>
  <c r="BI703"/>
  <c r="BH703"/>
  <c r="BG703"/>
  <c r="BF703"/>
  <c r="T703"/>
  <c r="R703"/>
  <c r="P703"/>
  <c r="BI699"/>
  <c r="BH699"/>
  <c r="BG699"/>
  <c r="BF699"/>
  <c r="T699"/>
  <c r="R699"/>
  <c r="P699"/>
  <c r="BI696"/>
  <c r="BH696"/>
  <c r="BG696"/>
  <c r="BF696"/>
  <c r="T696"/>
  <c r="R696"/>
  <c r="P696"/>
  <c r="BI693"/>
  <c r="BH693"/>
  <c r="BG693"/>
  <c r="BF693"/>
  <c r="T693"/>
  <c r="R693"/>
  <c r="P693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77"/>
  <c r="BH677"/>
  <c r="BG677"/>
  <c r="BF677"/>
  <c r="T677"/>
  <c r="R677"/>
  <c r="P677"/>
  <c r="BI673"/>
  <c r="BH673"/>
  <c r="BG673"/>
  <c r="BF673"/>
  <c r="T673"/>
  <c r="R673"/>
  <c r="P673"/>
  <c r="BI669"/>
  <c r="BH669"/>
  <c r="BG669"/>
  <c r="BF669"/>
  <c r="T669"/>
  <c r="R669"/>
  <c r="P669"/>
  <c r="BI666"/>
  <c r="BH666"/>
  <c r="BG666"/>
  <c r="BF666"/>
  <c r="T666"/>
  <c r="R666"/>
  <c r="P666"/>
  <c r="BI663"/>
  <c r="BH663"/>
  <c r="BG663"/>
  <c r="BF663"/>
  <c r="T663"/>
  <c r="R663"/>
  <c r="P663"/>
  <c r="BI659"/>
  <c r="BH659"/>
  <c r="BG659"/>
  <c r="BF659"/>
  <c r="T659"/>
  <c r="R659"/>
  <c r="P659"/>
  <c r="BI655"/>
  <c r="BH655"/>
  <c r="BG655"/>
  <c r="BF655"/>
  <c r="T655"/>
  <c r="R655"/>
  <c r="P655"/>
  <c r="BI651"/>
  <c r="BH651"/>
  <c r="BG651"/>
  <c r="BF651"/>
  <c r="T651"/>
  <c r="R651"/>
  <c r="P651"/>
  <c r="BI647"/>
  <c r="BH647"/>
  <c r="BG647"/>
  <c r="BF647"/>
  <c r="T647"/>
  <c r="R647"/>
  <c r="P647"/>
  <c r="BI643"/>
  <c r="BH643"/>
  <c r="BG643"/>
  <c r="BF643"/>
  <c r="T643"/>
  <c r="R643"/>
  <c r="P643"/>
  <c r="BI639"/>
  <c r="BH639"/>
  <c r="BG639"/>
  <c r="BF639"/>
  <c r="T639"/>
  <c r="R639"/>
  <c r="P639"/>
  <c r="BI635"/>
  <c r="BH635"/>
  <c r="BG635"/>
  <c r="BF635"/>
  <c r="T635"/>
  <c r="R635"/>
  <c r="P635"/>
  <c r="BI632"/>
  <c r="BH632"/>
  <c r="BG632"/>
  <c r="BF632"/>
  <c r="T632"/>
  <c r="R632"/>
  <c r="P632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3"/>
  <c r="BH613"/>
  <c r="BG613"/>
  <c r="BF613"/>
  <c r="T613"/>
  <c r="R613"/>
  <c r="P613"/>
  <c r="BI609"/>
  <c r="BH609"/>
  <c r="BG609"/>
  <c r="BF609"/>
  <c r="T609"/>
  <c r="R609"/>
  <c r="P609"/>
  <c r="BI605"/>
  <c r="BH605"/>
  <c r="BG605"/>
  <c r="BF605"/>
  <c r="T605"/>
  <c r="R605"/>
  <c r="P605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68"/>
  <c r="BH568"/>
  <c r="BG568"/>
  <c r="BF568"/>
  <c r="T568"/>
  <c r="R568"/>
  <c r="P568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41"/>
  <c r="BH541"/>
  <c r="BG541"/>
  <c r="BF541"/>
  <c r="T541"/>
  <c r="R541"/>
  <c r="P541"/>
  <c r="BI537"/>
  <c r="BH537"/>
  <c r="BG537"/>
  <c r="BF537"/>
  <c r="T537"/>
  <c r="R537"/>
  <c r="P537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T429"/>
  <c r="R430"/>
  <c r="R429"/>
  <c r="P430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J91"/>
  <c r="F91"/>
  <c r="F89"/>
  <c r="E87"/>
  <c r="J54"/>
  <c r="F54"/>
  <c r="F52"/>
  <c r="E50"/>
  <c r="J24"/>
  <c r="E24"/>
  <c r="J55"/>
  <c r="J23"/>
  <c r="J18"/>
  <c r="E18"/>
  <c r="F92"/>
  <c r="J17"/>
  <c r="J12"/>
  <c r="J52"/>
  <c r="E7"/>
  <c r="E85"/>
  <c i="1" r="L50"/>
  <c r="AM50"/>
  <c r="AM49"/>
  <c r="L49"/>
  <c r="AM47"/>
  <c r="L47"/>
  <c r="L45"/>
  <c r="L44"/>
  <c i="2" r="J256"/>
  <c r="J150"/>
  <c r="J360"/>
  <c r="J300"/>
  <c r="J344"/>
  <c r="BK322"/>
  <c r="J266"/>
  <c r="J134"/>
  <c r="J583"/>
  <c r="BK256"/>
  <c r="BK360"/>
  <c r="J379"/>
  <c i="3" r="BK106"/>
  <c i="2" r="BK726"/>
  <c r="BK338"/>
  <c r="BK211"/>
  <c r="BK500"/>
  <c r="BK461"/>
  <c r="J677"/>
  <c i="3" r="BK98"/>
  <c i="2" r="J620"/>
  <c r="BK532"/>
  <c r="BK699"/>
  <c r="BK492"/>
  <c r="J174"/>
  <c r="BK693"/>
  <c r="J544"/>
  <c r="BK593"/>
  <c r="BK453"/>
  <c r="J317"/>
  <c r="J465"/>
  <c r="BK524"/>
  <c r="BK689"/>
  <c r="J384"/>
  <c r="BK514"/>
  <c r="BK666"/>
  <c r="J155"/>
  <c r="BK677"/>
  <c r="J517"/>
  <c r="J179"/>
  <c r="J457"/>
  <c r="BK544"/>
  <c r="BK108"/>
  <c r="J393"/>
  <c r="BK393"/>
  <c r="BK635"/>
  <c r="J524"/>
  <c r="BK405"/>
  <c r="J286"/>
  <c r="BK496"/>
  <c r="BK296"/>
  <c r="BK300"/>
  <c r="J227"/>
  <c r="BK150"/>
  <c r="BK227"/>
  <c r="J528"/>
  <c r="J492"/>
  <c r="J659"/>
  <c r="J232"/>
  <c r="J312"/>
  <c r="J711"/>
  <c i="3" r="BK100"/>
  <c r="J91"/>
  <c i="1" r="AS54"/>
  <c i="2" r="BK374"/>
  <c r="BK601"/>
  <c r="BK201"/>
  <c r="BK552"/>
  <c r="J532"/>
  <c r="J593"/>
  <c r="BK488"/>
  <c r="J281"/>
  <c r="BK576"/>
  <c r="BK457"/>
  <c r="BK251"/>
  <c r="BK344"/>
  <c i="3" r="J90"/>
  <c i="2" r="J246"/>
  <c r="BK410"/>
  <c r="J651"/>
  <c r="J237"/>
  <c r="BK160"/>
  <c r="J160"/>
  <c r="BK333"/>
  <c r="J586"/>
  <c i="3" r="BK104"/>
  <c i="2" r="J369"/>
  <c r="BK237"/>
  <c r="BK286"/>
  <c r="BK266"/>
  <c r="BK715"/>
  <c r="BK397"/>
  <c r="BK384"/>
  <c r="J144"/>
  <c r="J139"/>
  <c r="BK586"/>
  <c r="J401"/>
  <c r="BK271"/>
  <c r="J241"/>
  <c r="J333"/>
  <c r="J605"/>
  <c r="J276"/>
  <c r="J609"/>
  <c r="BK369"/>
  <c r="J389"/>
  <c r="J537"/>
  <c r="BK389"/>
  <c r="BK605"/>
  <c r="J669"/>
  <c r="BK504"/>
  <c r="J613"/>
  <c r="BK639"/>
  <c r="BK477"/>
  <c r="J453"/>
  <c r="J703"/>
  <c r="BK473"/>
  <c r="BK651"/>
  <c i="3" r="J102"/>
  <c i="2" r="BK521"/>
  <c r="J500"/>
  <c r="BK246"/>
  <c r="BK560"/>
  <c r="J521"/>
  <c r="J354"/>
  <c r="J446"/>
  <c r="J632"/>
  <c r="J580"/>
  <c r="BK632"/>
  <c r="BK114"/>
  <c r="J726"/>
  <c r="J639"/>
  <c r="BK416"/>
  <c r="BK139"/>
  <c r="BK312"/>
  <c i="3" r="BK102"/>
  <c i="2" r="J328"/>
  <c r="BK261"/>
  <c r="BK165"/>
  <c r="J426"/>
  <c r="BK511"/>
  <c r="J628"/>
  <c r="BK185"/>
  <c r="BK484"/>
  <c r="J170"/>
  <c r="BK291"/>
  <c r="J568"/>
  <c r="J201"/>
  <c r="J430"/>
  <c r="J189"/>
  <c r="BK669"/>
  <c r="J129"/>
  <c r="BK241"/>
  <c r="J597"/>
  <c r="J541"/>
  <c r="BK624"/>
  <c r="J374"/>
  <c r="BK711"/>
  <c r="BK206"/>
  <c r="J663"/>
  <c i="3" r="BK91"/>
  <c i="2" r="BK232"/>
  <c r="J715"/>
  <c r="BK119"/>
  <c r="BK328"/>
  <c r="BK170"/>
  <c r="J681"/>
  <c r="J420"/>
  <c r="BK194"/>
  <c i="3" r="BK93"/>
  <c i="2" r="J338"/>
  <c i="3" r="J106"/>
  <c i="2" r="BK354"/>
  <c r="J589"/>
  <c r="BK189"/>
  <c r="J655"/>
  <c r="J98"/>
  <c r="J484"/>
  <c r="J296"/>
  <c r="BK221"/>
  <c r="J397"/>
  <c r="BK613"/>
  <c r="BK703"/>
  <c i="3" r="BK90"/>
  <c i="2" r="J185"/>
  <c r="J685"/>
  <c r="J693"/>
  <c r="J730"/>
  <c r="J511"/>
  <c r="J564"/>
  <c r="BK568"/>
  <c i="3" r="J96"/>
  <c i="2" r="J216"/>
  <c r="J473"/>
  <c r="J165"/>
  <c r="J699"/>
  <c r="J514"/>
  <c r="BK537"/>
  <c r="J635"/>
  <c r="J405"/>
  <c r="J647"/>
  <c r="J416"/>
  <c r="BK730"/>
  <c i="3" r="J95"/>
  <c i="2" r="J261"/>
  <c r="BK723"/>
  <c r="J271"/>
  <c r="J556"/>
  <c r="BK442"/>
  <c r="J211"/>
  <c r="BK420"/>
  <c i="3" r="J104"/>
  <c i="2" r="J221"/>
  <c r="J707"/>
  <c r="BK124"/>
  <c r="J488"/>
  <c r="J434"/>
  <c r="BK597"/>
  <c r="J572"/>
  <c r="J508"/>
  <c r="J413"/>
  <c r="J624"/>
  <c r="J124"/>
  <c r="BK129"/>
  <c r="BK541"/>
  <c r="J643"/>
  <c r="BK365"/>
  <c i="3" r="J100"/>
  <c i="2" r="BK589"/>
  <c r="J206"/>
  <c r="BK317"/>
  <c r="J442"/>
  <c r="J548"/>
  <c r="BK426"/>
  <c r="J666"/>
  <c r="BK174"/>
  <c r="BK548"/>
  <c r="BK659"/>
  <c r="J477"/>
  <c r="J723"/>
  <c r="J410"/>
  <c r="BK134"/>
  <c r="BK281"/>
  <c r="J689"/>
  <c r="J251"/>
  <c r="BK685"/>
  <c r="J601"/>
  <c r="BK349"/>
  <c r="BK707"/>
  <c r="BK583"/>
  <c r="BK155"/>
  <c r="J469"/>
  <c r="BK580"/>
  <c r="J496"/>
  <c r="BK620"/>
  <c r="BK517"/>
  <c r="BK401"/>
  <c r="BK673"/>
  <c r="J365"/>
  <c r="BK446"/>
  <c i="3" r="J93"/>
  <c i="2" r="J108"/>
  <c r="J322"/>
  <c i="3" r="J98"/>
  <c i="2" r="J194"/>
  <c r="J481"/>
  <c r="BK609"/>
  <c r="BK465"/>
  <c r="BK469"/>
  <c r="J461"/>
  <c r="BK276"/>
  <c r="BK379"/>
  <c r="BK450"/>
  <c r="BK481"/>
  <c r="BK528"/>
  <c r="BK413"/>
  <c r="J114"/>
  <c r="BK434"/>
  <c r="BK423"/>
  <c r="J438"/>
  <c r="J450"/>
  <c i="3" r="BK99"/>
  <c i="2" r="J696"/>
  <c r="BK430"/>
  <c r="BK572"/>
  <c r="BK719"/>
  <c i="3" r="BK96"/>
  <c i="2" r="J504"/>
  <c r="J349"/>
  <c r="J103"/>
  <c r="BK628"/>
  <c r="J719"/>
  <c r="BK144"/>
  <c r="J423"/>
  <c r="BK216"/>
  <c r="BK696"/>
  <c r="BK98"/>
  <c r="J119"/>
  <c i="3" r="BK95"/>
  <c i="2" r="J552"/>
  <c r="BK643"/>
  <c r="BK179"/>
  <c r="BK556"/>
  <c r="BK305"/>
  <c r="J305"/>
  <c r="BK103"/>
  <c r="BK663"/>
  <c r="BK647"/>
  <c r="J560"/>
  <c r="BK438"/>
  <c r="J673"/>
  <c r="J291"/>
  <c r="BK508"/>
  <c r="BK681"/>
  <c r="BK564"/>
  <c r="J576"/>
  <c i="3" r="J99"/>
  <c i="2" r="BK655"/>
  <c l="1" r="BK226"/>
  <c r="J226"/>
  <c r="J64"/>
  <c r="P409"/>
  <c r="T452"/>
  <c r="T483"/>
  <c r="T698"/>
  <c r="T226"/>
  <c r="R513"/>
  <c r="T722"/>
  <c r="P311"/>
  <c r="BK433"/>
  <c r="J433"/>
  <c r="J69"/>
  <c r="R433"/>
  <c r="BK634"/>
  <c r="J634"/>
  <c r="J73"/>
  <c r="T97"/>
  <c r="T184"/>
  <c r="P200"/>
  <c r="BK409"/>
  <c r="J409"/>
  <c r="J66"/>
  <c r="R452"/>
  <c r="P483"/>
  <c r="BK698"/>
  <c r="J698"/>
  <c r="J74"/>
  <c i="3" r="BK94"/>
  <c r="J94"/>
  <c r="J63"/>
  <c i="2" r="T311"/>
  <c r="P452"/>
  <c r="P634"/>
  <c i="3" r="R89"/>
  <c i="2" r="R226"/>
  <c r="P513"/>
  <c r="BK722"/>
  <c r="J722"/>
  <c r="J75"/>
  <c i="3" r="T94"/>
  <c i="2" r="P226"/>
  <c r="T513"/>
  <c r="R722"/>
  <c i="3" r="BK89"/>
  <c r="J89"/>
  <c r="J61"/>
  <c r="P97"/>
  <c i="2" r="BK97"/>
  <c r="BK184"/>
  <c r="J184"/>
  <c r="J62"/>
  <c r="BK200"/>
  <c r="J200"/>
  <c r="J63"/>
  <c i="3" r="T89"/>
  <c r="T88"/>
  <c r="T87"/>
  <c r="T97"/>
  <c i="2" r="R97"/>
  <c r="P184"/>
  <c r="T200"/>
  <c r="R409"/>
  <c r="BK452"/>
  <c r="J452"/>
  <c r="J70"/>
  <c r="R634"/>
  <c r="P722"/>
  <c i="3" r="P89"/>
  <c r="BK97"/>
  <c r="J97"/>
  <c r="J64"/>
  <c i="2" r="P97"/>
  <c r="P96"/>
  <c r="R184"/>
  <c r="R200"/>
  <c r="T409"/>
  <c r="T433"/>
  <c r="T634"/>
  <c i="3" r="R97"/>
  <c i="2" r="R311"/>
  <c r="P433"/>
  <c r="BK483"/>
  <c r="J483"/>
  <c r="J71"/>
  <c r="R483"/>
  <c r="P698"/>
  <c i="3" r="R94"/>
  <c i="2" r="BK311"/>
  <c r="J311"/>
  <c r="J65"/>
  <c r="BK513"/>
  <c r="J513"/>
  <c r="J72"/>
  <c r="R698"/>
  <c i="3" r="P94"/>
  <c i="2" r="BK429"/>
  <c r="J429"/>
  <c r="J67"/>
  <c i="3" r="BK92"/>
  <c r="J92"/>
  <c r="J62"/>
  <c r="BK103"/>
  <c r="J103"/>
  <c r="J66"/>
  <c r="BK101"/>
  <c r="J101"/>
  <c r="J65"/>
  <c r="BK105"/>
  <c r="J105"/>
  <c r="J67"/>
  <c r="E77"/>
  <c r="BE100"/>
  <c i="2" r="J97"/>
  <c r="J61"/>
  <c i="3" r="F55"/>
  <c r="BE95"/>
  <c r="BE93"/>
  <c r="BE98"/>
  <c r="J81"/>
  <c r="BE102"/>
  <c r="BE90"/>
  <c r="BE104"/>
  <c r="J55"/>
  <c r="BE96"/>
  <c r="BE91"/>
  <c r="BE99"/>
  <c r="BE106"/>
  <c i="2" r="BE98"/>
  <c r="BE170"/>
  <c r="BE194"/>
  <c r="BE221"/>
  <c r="BE281"/>
  <c r="BE296"/>
  <c r="BE305"/>
  <c r="BE328"/>
  <c r="BE365"/>
  <c r="BE374"/>
  <c r="BE397"/>
  <c r="BE423"/>
  <c r="BE517"/>
  <c r="BE548"/>
  <c r="BE586"/>
  <c r="BE655"/>
  <c r="BE663"/>
  <c r="BE677"/>
  <c r="BE699"/>
  <c r="BE703"/>
  <c r="F55"/>
  <c r="J92"/>
  <c r="BE134"/>
  <c r="BE150"/>
  <c r="BE165"/>
  <c r="BE185"/>
  <c r="BE206"/>
  <c r="BE211"/>
  <c r="BE241"/>
  <c r="BE338"/>
  <c r="BE360"/>
  <c r="BE461"/>
  <c r="BE473"/>
  <c r="BE541"/>
  <c r="BE568"/>
  <c r="BE597"/>
  <c r="BE613"/>
  <c r="BE620"/>
  <c r="BE647"/>
  <c r="BE723"/>
  <c r="E48"/>
  <c r="BE227"/>
  <c r="BE246"/>
  <c r="BE261"/>
  <c r="BE276"/>
  <c r="BE291"/>
  <c r="BE500"/>
  <c r="BE532"/>
  <c r="BE560"/>
  <c r="BE593"/>
  <c r="BE605"/>
  <c r="BE628"/>
  <c r="BE632"/>
  <c r="BE659"/>
  <c r="BE669"/>
  <c r="BE681"/>
  <c r="BE693"/>
  <c r="BE726"/>
  <c r="BE114"/>
  <c r="BE155"/>
  <c r="BE160"/>
  <c r="BE179"/>
  <c r="BE317"/>
  <c r="BE349"/>
  <c r="BE369"/>
  <c r="BE426"/>
  <c r="BE430"/>
  <c r="BE453"/>
  <c r="BE488"/>
  <c r="BE504"/>
  <c r="BE580"/>
  <c r="BE624"/>
  <c r="BE635"/>
  <c r="BE643"/>
  <c r="BE666"/>
  <c r="BE673"/>
  <c r="BE685"/>
  <c r="BE707"/>
  <c r="BE730"/>
  <c r="J89"/>
  <c r="BE108"/>
  <c r="BE139"/>
  <c r="BE174"/>
  <c r="BE266"/>
  <c r="BE300"/>
  <c r="BE405"/>
  <c r="BE416"/>
  <c r="BE446"/>
  <c r="BE601"/>
  <c r="BE639"/>
  <c r="BE651"/>
  <c r="BE689"/>
  <c r="BE696"/>
  <c r="BE711"/>
  <c r="BE715"/>
  <c r="BE719"/>
  <c r="BE124"/>
  <c r="BE144"/>
  <c r="BE201"/>
  <c r="BE216"/>
  <c r="BE237"/>
  <c r="BE312"/>
  <c r="BE379"/>
  <c r="BE434"/>
  <c r="BE438"/>
  <c r="BE457"/>
  <c r="BE465"/>
  <c r="BE103"/>
  <c r="BE119"/>
  <c r="BE322"/>
  <c r="BE389"/>
  <c r="BE413"/>
  <c r="BE450"/>
  <c r="BE514"/>
  <c r="BE556"/>
  <c r="BE189"/>
  <c r="BE271"/>
  <c r="BE286"/>
  <c r="BE469"/>
  <c r="BE481"/>
  <c r="BE508"/>
  <c r="BE524"/>
  <c r="BE576"/>
  <c r="BE583"/>
  <c r="BE129"/>
  <c r="BE344"/>
  <c r="BE354"/>
  <c r="BE393"/>
  <c r="BE442"/>
  <c r="BE511"/>
  <c r="BE544"/>
  <c r="BE552"/>
  <c r="BE564"/>
  <c r="BE572"/>
  <c r="BE232"/>
  <c r="BE256"/>
  <c r="BE333"/>
  <c r="BE484"/>
  <c r="BE492"/>
  <c r="BE528"/>
  <c r="BE537"/>
  <c r="BE401"/>
  <c r="BE521"/>
  <c r="BE251"/>
  <c r="BE384"/>
  <c r="BE410"/>
  <c r="BE420"/>
  <c r="BE477"/>
  <c r="BE496"/>
  <c r="BE589"/>
  <c r="BE609"/>
  <c i="3" r="F34"/>
  <c i="1" r="BA56"/>
  <c i="3" r="F36"/>
  <c i="1" r="BC56"/>
  <c i="3" r="F35"/>
  <c i="1" r="BB56"/>
  <c i="2" r="F36"/>
  <c i="1" r="BC55"/>
  <c i="2" r="F35"/>
  <c i="1" r="BB55"/>
  <c i="2" r="F37"/>
  <c i="1" r="BD55"/>
  <c i="2" r="J34"/>
  <c i="1" r="AW55"/>
  <c i="2" r="F34"/>
  <c i="1" r="BA55"/>
  <c i="3" r="F37"/>
  <c i="1" r="BD56"/>
  <c i="3" r="J34"/>
  <c i="1" r="AW56"/>
  <c i="2" l="1" r="BK96"/>
  <c r="J96"/>
  <c r="J60"/>
  <c r="T96"/>
  <c i="3" r="R88"/>
  <c r="R87"/>
  <c i="2" r="P432"/>
  <c r="P95"/>
  <c i="1" r="AU55"/>
  <c i="2" r="T432"/>
  <c i="3" r="P88"/>
  <c r="P87"/>
  <c i="1" r="AU56"/>
  <c i="2" r="R96"/>
  <c r="R95"/>
  <c r="R432"/>
  <c r="BK432"/>
  <c r="J432"/>
  <c r="J68"/>
  <c i="3" r="BK88"/>
  <c r="J88"/>
  <c r="J60"/>
  <c i="1" r="BD54"/>
  <c r="W33"/>
  <c i="3" r="J33"/>
  <c i="1" r="AV56"/>
  <c r="AT56"/>
  <c i="3" r="F33"/>
  <c i="1" r="AZ56"/>
  <c r="BB54"/>
  <c r="AX54"/>
  <c r="BC54"/>
  <c r="AY54"/>
  <c i="2" r="F33"/>
  <c i="1" r="AZ55"/>
  <c i="2" r="J33"/>
  <c i="1" r="AV55"/>
  <c r="AT55"/>
  <c r="BA54"/>
  <c r="AW54"/>
  <c r="AK30"/>
  <c i="2" l="1" r="T95"/>
  <c r="BK95"/>
  <c r="J95"/>
  <c r="J59"/>
  <c i="3" r="BK87"/>
  <c r="J87"/>
  <c r="J59"/>
  <c i="1" r="AU54"/>
  <c r="W31"/>
  <c r="W32"/>
  <c r="W30"/>
  <c r="AZ54"/>
  <c r="AV54"/>
  <c r="AK29"/>
  <c i="3" l="1" r="J30"/>
  <c i="1" r="AG56"/>
  <c i="2" r="J30"/>
  <c i="1" r="AG55"/>
  <c r="AG54"/>
  <c r="AK26"/>
  <c r="W29"/>
  <c r="AT54"/>
  <c i="2" l="1" r="J39"/>
  <c i="1" r="AN55"/>
  <c i="3" r="J39"/>
  <c i="1" r="AN54"/>
  <c r="AN5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<sst xmlns="http://schemas.openxmlformats.org/spreadsheetml/2006/main">
  <si>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</si>
  <si>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</si>
  <si>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</si>
  <si>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</si>
  <si>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</si>
  <si>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{fb6a2e05-3616-4ee8-a6ba-2cc9005467f0}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</si>
  <si>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</si>
  <si>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</si>
  <si>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</si>
  <si>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</si>
  <si>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</si>
  <si>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</si>
  <si>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</si>
  <si>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</si>
  <si>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20250110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</si>
  <si>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</si>
  <si>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</si>
  <si>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Přístřešek nad vstupem mezi křídly A a A1</t>
  </si>
  <si>
    <t>KSO:</t>
  </si>
  <si>
    <t>801 12 3</t>
  </si>
  <si>
    <t>CC-CZ:</t>
  </si>
  <si>
    <t>1264</t>
  </si>
  <si>
    <t>Místo:</t>
  </si>
  <si>
    <t>Vydmuchov 399/5, Karviná - Ráj</t>
  </si>
  <si>
    <t>Datum:</t>
  </si>
  <si>
    <t>2. 6. 2025</t>
  </si>
  <si>
    <t>CZ-CPV:</t>
  </si>
  <si>
    <t>45300000-0</t>
  </si>
  <si>
    <t>CZ-CPA:</t>
  </si>
  <si>
    <t>41.00.28</t>
  </si>
  <si>
    <t>Zadavatel:</t>
  </si>
  <si>
    <t>IČ:</t>
  </si>
  <si>
    <t>00844853</t>
  </si>
  <si>
    <t>Nemocnice Karviná - Ráj, p. o.</t>
  </si>
  <si>
    <t>DIČ:</t>
  </si>
  <si>
    <t>CZ00844853</t>
  </si>
  <si>
    <t>Účastník:</t>
  </si>
  <si>
    <t>Vyplň údaj</t>
  </si>
  <si>
    <t>Projektant:</t>
  </si>
  <si>
    <t>25842544</t>
  </si>
  <si>
    <t>HAMROZI s.r.o.</t>
  </si>
  <si>
    <t>CZ25842544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</si>
  <si>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</si>
  <si>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</si>
  <si>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</si>
  <si>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</si>
  <si>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</si>
  <si>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</si>
  <si>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</si>
  <si>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</si>
  <si>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</si>
  <si>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</si>
  <si>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</si>
  <si>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</si>
  <si>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</si>
  <si>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</si>
  <si>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</si>
  <si>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</si>
  <si>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</si>
  <si>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</si>
  <si>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</si>
  <si>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</si>
  <si>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</si>
  <si>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</si>
  <si>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</si>
  <si>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</si>
  <si>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</si>
  <si>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</si>
  <si>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</si>
  <si>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</si>
  <si>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</si>
  <si>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</si>
  <si>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</si>
  <si>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</si>
  <si>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</si>
  <si>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</si>
  <si>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</si>
  <si>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</si>
  <si>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</si>
  <si>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</si>
  <si>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</si>
  <si>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</si>
  <si>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</si>
  <si>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</si>
  <si>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</si>
  <si>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</si>
  <si>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</si>
  <si>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</si>
  <si>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</si>
  <si>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</si>
  <si>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{c8201836-cb28-4c68-9916-876f029b8737}</t>
  </si>
  <si>
    <t>2</t>
  </si>
  <si>
    <t>VRN</t>
  </si>
  <si>
    <t>Vedlejší a ostatní náklady</t>
  </si>
  <si>
    <t>VON</t>
  </si>
  <si>
    <t>{d6f07009-1e29-4f5c-93ab-ce487133a530}</t>
  </si>
  <si>
    <t>KRYCÍ LIST SOUPISU PRACÍ</t>
  </si>
  <si>
    <t>Objekt:</t>
  </si>
  <si>
    <t>SO 01 - Přístřešek nad vstupem mezi křídly A a A1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</si>
  <si>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</si>
  <si>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</si>
  <si>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</si>
  <si>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</si>
  <si>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</si>
  <si>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</si>
  <si>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</si>
  <si>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</si>
  <si>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</si>
  <si>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</si>
  <si>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</si>
  <si>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</si>
  <si>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</si>
  <si>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</si>
  <si>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</si>
  <si>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</si>
  <si>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</si>
  <si>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</si>
  <si>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</si>
  <si>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</si>
  <si>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</si>
  <si>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</si>
  <si>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</si>
  <si>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</si>
  <si>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</si>
  <si>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</si>
  <si>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</si>
  <si>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</si>
  <si>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</si>
  <si>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</si>
  <si>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</si>
  <si>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</si>
  <si>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</si>
  <si>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</si>
  <si>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</si>
  <si>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</si>
  <si>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</si>
  <si>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</si>
  <si>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</si>
  <si>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</si>
  <si>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m2</t>
  </si>
  <si>
    <t>CS ÚRS 2025 01</t>
  </si>
  <si>
    <t>4</t>
  </si>
  <si>
    <t>-614453185</t>
  </si>
  <si>
    <t>Online PSC</t>
  </si>
  <si>
    <t>https://podminky.urs.cz/item/CS_URS_2025_01/113107122</t>
  </si>
  <si>
    <t>VV</t>
  </si>
  <si>
    <t>D.1.1.3.01-10</t>
  </si>
  <si>
    <t>14*0,5</t>
  </si>
  <si>
    <t>Součet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</si>
  <si>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</si>
  <si>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</si>
  <si>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-1259360921</t>
  </si>
  <si>
    <t>https://podminky.urs.cz/item/CS_URS_2025_01/113107142</t>
  </si>
  <si>
    <t>3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</si>
  <si>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</si>
  <si>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</si>
  <si>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m3</t>
  </si>
  <si>
    <t>920784258</t>
  </si>
  <si>
    <t>https://podminky.urs.cz/item/CS_URS_2025_01/129911121</t>
  </si>
  <si>
    <t>0,19*23</t>
  </si>
  <si>
    <t>0,3</t>
  </si>
  <si>
    <t>132212122</t>
  </si>
  <si>
    <t>Hloubení zapažených rýh šířky do 800 mm ručně s urovnáním dna do předepsaného profilu a spádu v hornině třídy těžitelnosti I skupiny 3 nesoudržných</t>
  </si>
  <si>
    <t>1113530208</t>
  </si>
  <si>
    <t>https://podminky.urs.cz/item/CS_URS_2025_01/132212122</t>
  </si>
  <si>
    <t>4*0,8*1,2</t>
  </si>
  <si>
    <t>5</t>
  </si>
  <si>
    <t>151101101</t>
  </si>
  <si>
    <t>Zřízení pažení a rozepření stěn rýh pro podzemní vedení příložné pro jakoukoliv mezerovitost, hloubky do 2 m</t>
  </si>
  <si>
    <t>-1763487764</t>
  </si>
  <si>
    <t>https://podminky.urs.cz/item/CS_URS_2025_01/151101101</t>
  </si>
  <si>
    <t>4*1,2*2</t>
  </si>
  <si>
    <t>6</t>
  </si>
  <si>
    <t>151101111</t>
  </si>
  <si>
    <t>Odstranění pažení a rozepření stěn rýh pro podzemní vedení s uložením materiálu na vzdálenost do 3 m od kraje výkopu příložné, hloubky do 2 m</t>
  </si>
  <si>
    <t>1396008315</t>
  </si>
  <si>
    <t>https://podminky.urs.cz/item/CS_URS_2025_01/151101111</t>
  </si>
  <si>
    <t>7</t>
  </si>
  <si>
    <t>167111101</t>
  </si>
  <si>
    <t>Nakládání, skládání a překládání neulehlého výkopku nebo sypaniny ručně nakládání, z hornin třídy těžitelnosti I, skupiny 1 až 3</t>
  </si>
  <si>
    <t>1802231958</t>
  </si>
  <si>
    <t>https://podminky.urs.cz/item/CS_URS_2025_01/167111101</t>
  </si>
  <si>
    <t>4*0,8*0,4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</si>
  <si>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</si>
  <si>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</si>
  <si>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</si>
  <si>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-1064959507</t>
  </si>
  <si>
    <t>https://podminky.urs.cz/item/CS_URS_2025_01/162751117</t>
  </si>
  <si>
    <t>9</t>
  </si>
  <si>
    <t>171151112</t>
  </si>
  <si>
    <t>Uložení sypanin do násypů strojně s rozprostřením sypaniny ve vrstvách a s hrubým urovnáním zhutněných z hornin nesoudržných kamenitých</t>
  </si>
  <si>
    <t>-136621128</t>
  </si>
  <si>
    <t>https://podminky.urs.cz/item/CS_URS_2025_01/171151112</t>
  </si>
  <si>
    <t>10</t>
  </si>
  <si>
    <t>171201221</t>
  </si>
  <si>
    <t>Poplatek za uložení stavebního odpadu na skládce (skládkovné) zeminy a kamení zatříděného do Katalogu odpadů pod kódem 17 05 04</t>
  </si>
  <si>
    <t>t</t>
  </si>
  <si>
    <t>-519879309</t>
  </si>
  <si>
    <t>https://podminky.urs.cz/item/CS_URS_2025_01/171201221</t>
  </si>
  <si>
    <t>1,28*2 'Přepočtené koeficientem množství</t>
  </si>
  <si>
    <t>11</t>
  </si>
  <si>
    <t>174111101</t>
  </si>
  <si>
    <t>Zásyp sypaninou z jakékoliv horniny ručně s uložením výkopku ve vrstvách se zhutněním jam, šachet, rýh nebo kolem objektů v těchto vykopávkách</t>
  </si>
  <si>
    <t>336213541</t>
  </si>
  <si>
    <t>https://podminky.urs.cz/item/CS_URS_2025_01/174111101</t>
  </si>
  <si>
    <t>4*0,8*0,8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</si>
  <si>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</si>
  <si>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</si>
  <si>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1841797921</t>
  </si>
  <si>
    <t>https://podminky.urs.cz/item/CS_URS_2025_01/175111101</t>
  </si>
  <si>
    <t>13</t>
  </si>
  <si>
    <t>M</t>
  </si>
  <si>
    <t>58331351</t>
  </si>
  <si>
    <t>kamenivo těžené drobné frakce 0/4</t>
  </si>
  <si>
    <t>1450135293</t>
  </si>
  <si>
    <t>14</t>
  </si>
  <si>
    <t>181311103</t>
  </si>
  <si>
    <t>Rozprostření a urovnání ornice v rovině nebo ve svahu sklonu do 1:5 ručně při souvislé ploše, tl. vrstvy do 200 mm</t>
  </si>
  <si>
    <t>-1616580317</t>
  </si>
  <si>
    <t>https://podminky.urs.cz/item/CS_URS_2025_01/181311103</t>
  </si>
  <si>
    <t>15</t>
  </si>
  <si>
    <t>10364101</t>
  </si>
  <si>
    <t>zemina pro terénní úpravy - ornice</t>
  </si>
  <si>
    <t>315415563</t>
  </si>
  <si>
    <t>10*0,1*2</t>
  </si>
  <si>
    <t>16</t>
  </si>
  <si>
    <t>181411131</t>
  </si>
  <si>
    <t>Založení trávníku na půdě předem připravené plochy do 1000 m2 výsevem včetně utažení parkového v rovině nebo na svahu do 1:5</t>
  </si>
  <si>
    <t>-372402620</t>
  </si>
  <si>
    <t>https://podminky.urs.cz/item/CS_URS_2025_01/181411131</t>
  </si>
  <si>
    <t>17</t>
  </si>
  <si>
    <t>00572410</t>
  </si>
  <si>
    <t>osivo směs travní parková</t>
  </si>
  <si>
    <t>kg</t>
  </si>
  <si>
    <t>349464340</t>
  </si>
  <si>
    <t>10*0,02 'Přepočtené koeficientem množství</t>
  </si>
  <si>
    <t>Zakládání</t>
  </si>
  <si>
    <t>18</t>
  </si>
  <si>
    <t>2132111R1</t>
  </si>
  <si>
    <t>Vysoce pevnostní zálivková hmota tl. 30 mm pod patky - viz. statický posudek - dod. a mtž.</t>
  </si>
  <si>
    <t>soubor</t>
  </si>
  <si>
    <t>-1213466667</t>
  </si>
  <si>
    <t>19</t>
  </si>
  <si>
    <t>274322511</t>
  </si>
  <si>
    <t>Základy z betonu železového (bez výztuže) pasy z betonu se zvýšenými nároky na prostředí tř. C 25/30</t>
  </si>
  <si>
    <t>1459484666</t>
  </si>
  <si>
    <t>https://podminky.urs.cz/item/CS_URS_2025_01/274322511</t>
  </si>
  <si>
    <t>0,7*0,3*23</t>
  </si>
  <si>
    <t>20</t>
  </si>
  <si>
    <t>274361821</t>
  </si>
  <si>
    <t>Výztuž základů pasů z betonářské oceli 10 505 (R) nebo BSt 500</t>
  </si>
  <si>
    <t>-1734885306</t>
  </si>
  <si>
    <t>https://podminky.urs.cz/item/CS_URS_2025_01/274361821</t>
  </si>
  <si>
    <t>138*0,888/1000</t>
  </si>
  <si>
    <t>184*0,222/1000</t>
  </si>
  <si>
    <t>Komunikace pozemní</t>
  </si>
  <si>
    <t>564760101</t>
  </si>
  <si>
    <t>Podklad nebo kryt z kameniva hrubého drceného vel. 16-32 mm s rozprostřením a zhutněním plochy jednotlivě do 100 m2, po zhutnění tl. 200 mm</t>
  </si>
  <si>
    <t>-811083055</t>
  </si>
  <si>
    <t>https://podminky.urs.cz/item/CS_URS_2025_01/564760101</t>
  </si>
  <si>
    <t>22</t>
  </si>
  <si>
    <t>573211109</t>
  </si>
  <si>
    <t>Postřik spojovací PS bez posypu kamenivem z asfaltu silničního, v množství 0,50 kg/m2</t>
  </si>
  <si>
    <t>-970009618</t>
  </si>
  <si>
    <t>https://podminky.urs.cz/item/CS_URS_2025_01/573211109</t>
  </si>
  <si>
    <t>23</t>
  </si>
  <si>
    <t>565156101</t>
  </si>
  <si>
    <t>Asfaltový beton vrstva podkladní ACP 22 (obalované kamenivo hrubozrnné - OKH) s rozprostřením a zhutněním v pruhu šířky do 1,5 m, po zhutnění tl. 70 mm</t>
  </si>
  <si>
    <t>-1140155092</t>
  </si>
  <si>
    <t>https://podminky.urs.cz/item/CS_URS_2025_01/565156101</t>
  </si>
  <si>
    <t>24</t>
  </si>
  <si>
    <t>577144031</t>
  </si>
  <si>
    <t>Asfaltový beton vrstva obrusná ACO 11 (ABS) s rozprostřením a se zhutněním z modifikovaného asfaltu v pruhu šířky do 1,5 m, po zhutnění tl. 50 mm</t>
  </si>
  <si>
    <t>1892231330</t>
  </si>
  <si>
    <t>https://podminky.urs.cz/item/CS_URS_2025_01/577144031</t>
  </si>
  <si>
    <t>25</t>
  </si>
  <si>
    <t>599141111</t>
  </si>
  <si>
    <t>Vyplnění spár mezi silničními dílci jakékoliv tloušťky živičnou zálivkou</t>
  </si>
  <si>
    <t>m</t>
  </si>
  <si>
    <t>-1260672867</t>
  </si>
  <si>
    <t>https://podminky.urs.cz/item/CS_URS_2025_01/599141111</t>
  </si>
  <si>
    <t>Úpravy povrchů, podlahy a osazování výplní</t>
  </si>
  <si>
    <t>26</t>
  </si>
  <si>
    <t>612325222</t>
  </si>
  <si>
    <t>Vápenocementová omítka jednotlivých malých ploch štuková dvouvrstvá na stěnách, plochy jednotlivě přes 0,09 do 0,25 m2</t>
  </si>
  <si>
    <t>kus</t>
  </si>
  <si>
    <t>-135196695</t>
  </si>
  <si>
    <t>https://podminky.urs.cz/item/CS_URS_2025_01/612325222</t>
  </si>
  <si>
    <t>27</t>
  </si>
  <si>
    <t>622131121</t>
  </si>
  <si>
    <t>Podkladní a spojovací vrstva vnějších omítaných ploch penetrace nanášená ručně stěn</t>
  </si>
  <si>
    <t>-928073769</t>
  </si>
  <si>
    <t>https://podminky.urs.cz/item/CS_URS_2025_01/622131121</t>
  </si>
  <si>
    <t>8,4</t>
  </si>
  <si>
    <t>28</t>
  </si>
  <si>
    <t>6221420R1</t>
  </si>
  <si>
    <t>Pancéřována síťovina R267 vtlačená do tmelu - dod. a mtž.</t>
  </si>
  <si>
    <t>907491903</t>
  </si>
  <si>
    <t>29</t>
  </si>
  <si>
    <t>622221021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</si>
  <si>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</si>
  <si>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-1302169326</t>
  </si>
  <si>
    <t>https://podminky.urs.cz/item/CS_URS_2025_01/622221021</t>
  </si>
  <si>
    <t>30</t>
  </si>
  <si>
    <t>63142026</t>
  </si>
  <si>
    <t>deska tepelně izolační minerální kontaktních fasád podélné vlákno λ=0,035-0,036 tl 120mm</t>
  </si>
  <si>
    <t>-1608706787</t>
  </si>
  <si>
    <t>8,4*1,1 'Přepočtené koeficientem množství</t>
  </si>
  <si>
    <t>31</t>
  </si>
  <si>
    <t>622151011</t>
  </si>
  <si>
    <t>Penetrační nátěr vnějších pastovitých tenkovrstvých omítek stěn</t>
  </si>
  <si>
    <t>1824227577</t>
  </si>
  <si>
    <t>https://podminky.urs.cz/item/CS_URS_2025_01/622151011</t>
  </si>
  <si>
    <t>32</t>
  </si>
  <si>
    <t>622521022</t>
  </si>
  <si>
    <t>Omítka tenkovrstvá silikátová vnějších ploch probarvená bez penetrace zatíraná (škrábaná ), zrnitost 2,0 mm stěn</t>
  </si>
  <si>
    <t>-415170027</t>
  </si>
  <si>
    <t>https://podminky.urs.cz/item/CS_URS_2025_01/622521022</t>
  </si>
  <si>
    <t>33</t>
  </si>
  <si>
    <t>629991011</t>
  </si>
  <si>
    <t>Zakrytí ploch před znečištěním včetně pozdějšího odkrytí výplní otvorů a svislých ploch fólií přilepenou lepící páskou</t>
  </si>
  <si>
    <t>1479995104</t>
  </si>
  <si>
    <t>https://podminky.urs.cz/item/CS_URS_2025_01/629991011</t>
  </si>
  <si>
    <t>40</t>
  </si>
  <si>
    <t>34</t>
  </si>
  <si>
    <t>629995103</t>
  </si>
  <si>
    <t>Očištění vnějších ploch tlakovou vodou omytím tlakovou vodou s přídavkem čističe</t>
  </si>
  <si>
    <t>1042348465</t>
  </si>
  <si>
    <t>https://podminky.urs.cz/item/CS_URS_2025_01/629995103</t>
  </si>
  <si>
    <t>35</t>
  </si>
  <si>
    <t>629999030</t>
  </si>
  <si>
    <t>Příplatky k cenám úprav vnějších povrchů za zvýšenou pracnost při provádění prací menšího rozsahu omítané plochy do 10 m2</t>
  </si>
  <si>
    <t>1319640199</t>
  </si>
  <si>
    <t>https://podminky.urs.cz/item/CS_URS_2025_01/629999030</t>
  </si>
  <si>
    <t>36</t>
  </si>
  <si>
    <t>631311127</t>
  </si>
  <si>
    <t>Mazanina z betonu prostého bez zvýšených nároků na prostředí tl. do 120 mm tř. C 30/37</t>
  </si>
  <si>
    <t>-1163936844</t>
  </si>
  <si>
    <t>https://podminky.urs.cz/item/CS_URS_2025_01/631311127</t>
  </si>
  <si>
    <t>4,2</t>
  </si>
  <si>
    <t>37</t>
  </si>
  <si>
    <t>631319012</t>
  </si>
  <si>
    <t>Příplatek k cenám mazanin za úpravu povrchu mazaniny přehlazením, mazanina tl. do 120 mm</t>
  </si>
  <si>
    <t>1198632615</t>
  </si>
  <si>
    <t>https://podminky.urs.cz/item/CS_URS_2025_01/631319012</t>
  </si>
  <si>
    <t>38</t>
  </si>
  <si>
    <t>631319221</t>
  </si>
  <si>
    <t xml:space="preserve">Příplatek k cenám betonových mazanin za vyztužení polymerovými vlákny </t>
  </si>
  <si>
    <t>487859441</t>
  </si>
  <si>
    <t>https://podminky.urs.cz/item/CS_URS_2025_01/631319221</t>
  </si>
  <si>
    <t>39</t>
  </si>
  <si>
    <t>631362021</t>
  </si>
  <si>
    <t>Výztuž mazanin ze svařovaných sítí z drátů typu KARI</t>
  </si>
  <si>
    <t>356901781</t>
  </si>
  <si>
    <t>https://podminky.urs.cz/item/CS_URS_2025_01/631362021</t>
  </si>
  <si>
    <t>56*1,351/1000</t>
  </si>
  <si>
    <t>6324516R1</t>
  </si>
  <si>
    <t>Připojený potěr na stupnice CT-C30-F5 5 mm - dod. a mtž.</t>
  </si>
  <si>
    <t>1638963850</t>
  </si>
  <si>
    <t>10,2</t>
  </si>
  <si>
    <t>41</t>
  </si>
  <si>
    <t>634112112</t>
  </si>
  <si>
    <t>Obvodová dilatace mezi stěnou a mazaninou nebo potěrem podlahovým páskem z pěnového PE tl. do 10 mm, výšky 100 mm</t>
  </si>
  <si>
    <t>1430635230</t>
  </si>
  <si>
    <t>https://podminky.urs.cz/item/CS_URS_2025_01/634112112</t>
  </si>
  <si>
    <t>42</t>
  </si>
  <si>
    <t>635111241</t>
  </si>
  <si>
    <t>Násyp ze štěrkopísku, písku nebo kameniva se zhutněním z kameniva hrubého 8-16</t>
  </si>
  <si>
    <t>1811555084</t>
  </si>
  <si>
    <t>https://podminky.urs.cz/item/CS_URS_2025_01/635111241</t>
  </si>
  <si>
    <t>23*0,1</t>
  </si>
  <si>
    <t>2,8</t>
  </si>
  <si>
    <t>Ostatní konstrukce a práce, bourání</t>
  </si>
  <si>
    <t>43</t>
  </si>
  <si>
    <t>919735112</t>
  </si>
  <si>
    <t>Řezání stávajícího živičného krytu nebo podkladu hloubky přes 50 do 100 mm</t>
  </si>
  <si>
    <t>1478017593</t>
  </si>
  <si>
    <t>https://podminky.urs.cz/item/CS_URS_2025_01/919735112</t>
  </si>
  <si>
    <t>44</t>
  </si>
  <si>
    <t>941211111</t>
  </si>
  <si>
    <t>Lešení řadové rámové lehké pracovní s podlahami s provozním zatížením tř. 3 do 200 kg/m2 šířky tř. SW06 od 0,6 do 0,9 m výšky do 10 m montáž</t>
  </si>
  <si>
    <t>-786726028</t>
  </si>
  <si>
    <t>https://podminky.urs.cz/item/CS_URS_2025_01/941211111</t>
  </si>
  <si>
    <t>45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</si>
  <si>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</si>
  <si>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</si>
  <si>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-1664992013</t>
  </si>
  <si>
    <t>https://podminky.urs.cz/item/CS_URS_2025_01/941211211</t>
  </si>
  <si>
    <t>28*20 'Přepočtené koeficientem množství</t>
  </si>
  <si>
    <t>46</t>
  </si>
  <si>
    <t>941211811</t>
  </si>
  <si>
    <t>Lešení řadové rámové lehké pracovní s podlahami s provozním zatížením tř. 3 do 200 kg/m2 šířky tř. SW06 od 0,6 do 0,9 m výšky do 10 m demontáž</t>
  </si>
  <si>
    <t>1352629908</t>
  </si>
  <si>
    <t>https://podminky.urs.cz/item/CS_URS_2025_01/941211811</t>
  </si>
  <si>
    <t>47</t>
  </si>
  <si>
    <t>944511111</t>
  </si>
  <si>
    <t>Síť ochranná zavěšená na konstrukci lešení z textilie z umělých vláken montáž</t>
  </si>
  <si>
    <t>1852512546</t>
  </si>
  <si>
    <t>https://podminky.urs.cz/item/CS_URS_2025_01/944511111</t>
  </si>
  <si>
    <t>48</t>
  </si>
  <si>
    <t>944511211</t>
  </si>
  <si>
    <t>Síť ochranná zavěšená na konstrukci lešení z textilie z umělých vláken příplatek k ceně za každý den použití</t>
  </si>
  <si>
    <t>1702695513</t>
  </si>
  <si>
    <t>https://podminky.urs.cz/item/CS_URS_2025_01/944511211</t>
  </si>
  <si>
    <t>49</t>
  </si>
  <si>
    <t>944511811</t>
  </si>
  <si>
    <t>Síť ochranná zavěšená na konstrukci lešení z textilie z umělých vláken demontáž</t>
  </si>
  <si>
    <t>-2086270592</t>
  </si>
  <si>
    <t>https://podminky.urs.cz/item/CS_URS_2025_01/944511811</t>
  </si>
  <si>
    <t>50</t>
  </si>
  <si>
    <t>944711114</t>
  </si>
  <si>
    <t>Stříška záchytná zřizovaná současně s lehkým nebo těžkým lešením šířky přes 2,5 m montáž</t>
  </si>
  <si>
    <t>-1462800991</t>
  </si>
  <si>
    <t>https://podminky.urs.cz/item/CS_URS_2025_01/944711114</t>
  </si>
  <si>
    <t>51</t>
  </si>
  <si>
    <t>944711214</t>
  </si>
  <si>
    <t>Stříška záchytná zřizovaná současně s lehkým nebo těžkým lešením šířky přes 2,5 m příplatek k ceně za každý den použití</t>
  </si>
  <si>
    <t>715161212</t>
  </si>
  <si>
    <t>https://podminky.urs.cz/item/CS_URS_2025_01/944711214</t>
  </si>
  <si>
    <t>10*20 'Přepočtené koeficientem množství</t>
  </si>
  <si>
    <t>52</t>
  </si>
  <si>
    <t>944711814</t>
  </si>
  <si>
    <t>Stříška záchytná zřizovaná současně s lehkým nebo těžkým lešením šířky přes 2,5 m demontáž</t>
  </si>
  <si>
    <t>591878805</t>
  </si>
  <si>
    <t>https://podminky.urs.cz/item/CS_URS_2025_01/944711814</t>
  </si>
  <si>
    <t>53</t>
  </si>
  <si>
    <t>9490026R01</t>
  </si>
  <si>
    <t>Autojeřáb vč. dopravy a obsluhy</t>
  </si>
  <si>
    <t>hod</t>
  </si>
  <si>
    <t>1184367205</t>
  </si>
  <si>
    <t>54</t>
  </si>
  <si>
    <t>949101111</t>
  </si>
  <si>
    <t>Lešení pomocné pracovní pro objekty pozemních staveb pro zatížení do 150 kg/m2, o výšce lešeňové podlahy do 1,9 m</t>
  </si>
  <si>
    <t>1380423786</t>
  </si>
  <si>
    <t>https://podminky.urs.cz/item/CS_URS_2025_01/949101111</t>
  </si>
  <si>
    <t>3,5</t>
  </si>
  <si>
    <t>55</t>
  </si>
  <si>
    <t>953961114</t>
  </si>
  <si>
    <t>Kotva chemická s vyvrtáním otvoru do betonu, železobetonu nebo tvrdého kamene tmel, velikost M 16</t>
  </si>
  <si>
    <t>-1142517280</t>
  </si>
  <si>
    <t>https://podminky.urs.cz/item/CS_URS_2025_01/953961114</t>
  </si>
  <si>
    <t>56</t>
  </si>
  <si>
    <t>965043341</t>
  </si>
  <si>
    <t>Bourání mazanin betonových s potěrem nebo teracem tl. do 100 mm, plochy přes 4 m2</t>
  </si>
  <si>
    <t>-683489585</t>
  </si>
  <si>
    <t>https://podminky.urs.cz/item/CS_URS_2025_01/965043341</t>
  </si>
  <si>
    <t>54*0,03</t>
  </si>
  <si>
    <t>57</t>
  </si>
  <si>
    <t>965046111</t>
  </si>
  <si>
    <t>Broušení stávajících betonových podlah úběr do 3 mm</t>
  </si>
  <si>
    <t>-193423645</t>
  </si>
  <si>
    <t>https://podminky.urs.cz/item/CS_URS_2025_01/965046111</t>
  </si>
  <si>
    <t>58</t>
  </si>
  <si>
    <t>965081313</t>
  </si>
  <si>
    <t>Bourání podlah z dlaždic bez podkladního lože nebo mazaniny, s jakoukoliv výplní spár betonových, teracových nebo čedičových tl. do 20 mm, plochy přes 1 m2</t>
  </si>
  <si>
    <t>443760387</t>
  </si>
  <si>
    <t>https://podminky.urs.cz/item/CS_URS_2025_01/965081313</t>
  </si>
  <si>
    <t>59</t>
  </si>
  <si>
    <t>966080113</t>
  </si>
  <si>
    <t>Bourání kontaktního zateplení včetně povrchové úpravy omítkou nebo nátěrem z desek z minerální vlny, tloušťky přes 60 do 120 mm</t>
  </si>
  <si>
    <t>-2062552121</t>
  </si>
  <si>
    <t>https://podminky.urs.cz/item/CS_URS_2025_01/966080113</t>
  </si>
  <si>
    <t>60</t>
  </si>
  <si>
    <t>985131311</t>
  </si>
  <si>
    <t>Očištění ploch stěn, rubu kleneb a podlah ruční dočištění ocelovými kartáči</t>
  </si>
  <si>
    <t>346079962</t>
  </si>
  <si>
    <t>https://podminky.urs.cz/item/CS_URS_2025_01/985131311</t>
  </si>
  <si>
    <t>61</t>
  </si>
  <si>
    <t>977151111</t>
  </si>
  <si>
    <t>Jádrové vrty diamantovými korunkami do stavebních materiálů (železobetonu, betonu, cihel, obkladů, dlažeb, kamene) průměru do 35 mm</t>
  </si>
  <si>
    <t>531893903</t>
  </si>
  <si>
    <t>https://podminky.urs.cz/item/CS_URS_2025_01/977151111</t>
  </si>
  <si>
    <t>0,4*2</t>
  </si>
  <si>
    <t>62</t>
  </si>
  <si>
    <t>978013191</t>
  </si>
  <si>
    <t>Otlučení vápenných nebo vápenocementových omítek vnitřních ploch stěn s vyškrabáním spar, s očištěním zdiva, v rozsahu přes 50 do 100 %</t>
  </si>
  <si>
    <t>81652873</t>
  </si>
  <si>
    <t>https://podminky.urs.cz/item/CS_URS_2025_01/978013191</t>
  </si>
  <si>
    <t>0,5</t>
  </si>
  <si>
    <t>997</t>
  </si>
  <si>
    <t>Doprava suti a vybouraných hmot</t>
  </si>
  <si>
    <t>63</t>
  </si>
  <si>
    <t>997013211</t>
  </si>
  <si>
    <t>Vnitrostaveništní doprava suti a vybouraných hmot vodorovně do 50 m s naložením ručně pro budovy a haly výšky do 6 m</t>
  </si>
  <si>
    <t>-827730039</t>
  </si>
  <si>
    <t>https://podminky.urs.cz/item/CS_URS_2025_01/997013211</t>
  </si>
  <si>
    <t>22,31</t>
  </si>
  <si>
    <t>64</t>
  </si>
  <si>
    <t>997013501</t>
  </si>
  <si>
    <t>Odvoz suti a vybouraných hmot na skládku nebo meziskládku se složením, na vzdálenost do 1 km</t>
  </si>
  <si>
    <t>1467703430</t>
  </si>
  <si>
    <t>https://podminky.urs.cz/item/CS_URS_2025_01/997013501</t>
  </si>
  <si>
    <t>65</t>
  </si>
  <si>
    <t>997013509</t>
  </si>
  <si>
    <t>Odvoz suti a vybouraných hmot na skládku nebo meziskládku se složením, na vzdálenost Příplatek k ceně za každý další započatý 1 km přes 1 km</t>
  </si>
  <si>
    <t>1413964259</t>
  </si>
  <si>
    <t>https://podminky.urs.cz/item/CS_URS_2025_01/997013509</t>
  </si>
  <si>
    <t>22,31*9 'Přepočtené koeficientem množství</t>
  </si>
  <si>
    <t>66</t>
  </si>
  <si>
    <t>997013601</t>
  </si>
  <si>
    <t>Poplatek za uložení stavebního odpadu na skládce (skládkovné) z prostého betonu zatříděného do Katalogu odpadů pod kódem 17 01 01</t>
  </si>
  <si>
    <t>110350881</t>
  </si>
  <si>
    <t>https://podminky.urs.cz/item/CS_URS_2025_01/997013601</t>
  </si>
  <si>
    <t>18,43</t>
  </si>
  <si>
    <t>67</t>
  </si>
  <si>
    <t>997013645</t>
  </si>
  <si>
    <t>Poplatek za uložení stavebního odpadu na skládce (skládkovné) asfaltového bez obsahu dehtu zatříděného do Katalogu odpadů pod kódem 17 03 02</t>
  </si>
  <si>
    <t>-1493995307</t>
  </si>
  <si>
    <t>https://podminky.urs.cz/item/CS_URS_2025_01/997013645</t>
  </si>
  <si>
    <t>1,54</t>
  </si>
  <si>
    <t>68</t>
  </si>
  <si>
    <t>997013631</t>
  </si>
  <si>
    <t>Poplatek za uložení stavebního odpadu na skládce (skládkovné) směsného stavebního a demoličního zatříděného do Katalogu odpadů pod kódem 17 09 04</t>
  </si>
  <si>
    <t>-1899088804</t>
  </si>
  <si>
    <t>https://podminky.urs.cz/item/CS_URS_2025_01/997013631</t>
  </si>
  <si>
    <t>2,34</t>
  </si>
  <si>
    <t>998</t>
  </si>
  <si>
    <t>Přesun hmot</t>
  </si>
  <si>
    <t>69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</si>
  <si>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</si>
  <si>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</si>
  <si>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1179107612</t>
  </si>
  <si>
    <t>https://podminky.urs.cz/item/CS_URS_2025_01/998018001</t>
  </si>
  <si>
    <t>PSV</t>
  </si>
  <si>
    <t>Práce a dodávky PSV</t>
  </si>
  <si>
    <t>711</t>
  </si>
  <si>
    <t>Izolace proti vodě, vlhkosti a plynům</t>
  </si>
  <si>
    <t>70</t>
  </si>
  <si>
    <t>711411002</t>
  </si>
  <si>
    <t>Provedení izolace proti povrchové a podpovrchové tlakové vodě natěradly a tmely za studena na ploše vodorovné V nátěrem lakem asfaltovým</t>
  </si>
  <si>
    <t>953550634</t>
  </si>
  <si>
    <t>https://podminky.urs.cz/item/CS_URS_2025_01/711411002</t>
  </si>
  <si>
    <t>71</t>
  </si>
  <si>
    <t>11163152</t>
  </si>
  <si>
    <t>lak hydroizolační asfaltový</t>
  </si>
  <si>
    <t>1300444346</t>
  </si>
  <si>
    <t>56*0,0005 'Přepočtené koeficientem množství</t>
  </si>
  <si>
    <t>72</t>
  </si>
  <si>
    <t>711441559</t>
  </si>
  <si>
    <t>Provedení izolace proti povrchové a podpovrchové tlakové vodě pásy přitavením NAIP na ploše vodorovné V</t>
  </si>
  <si>
    <t>1994371576</t>
  </si>
  <si>
    <t>https://podminky.urs.cz/item/CS_URS_2025_01/711441559</t>
  </si>
  <si>
    <t>73</t>
  </si>
  <si>
    <t>62832134</t>
  </si>
  <si>
    <t>pás asfaltový natavitelný oxidovaný s vložkou ze skleněné rohože typu V60 s jemnozrnným minerálním posypem tl 4,0mm</t>
  </si>
  <si>
    <t>-1598208556</t>
  </si>
  <si>
    <t>56*1,1655 'Přepočtené koeficientem množství</t>
  </si>
  <si>
    <t>74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</si>
  <si>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</si>
  <si>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</si>
  <si>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-1481777248</t>
  </si>
  <si>
    <t>https://podminky.urs.cz/item/CS_URS_2025_01/998711121</t>
  </si>
  <si>
    <t>721</t>
  </si>
  <si>
    <t>Zdravotechnika - vnitřní kanalizace</t>
  </si>
  <si>
    <t>75</t>
  </si>
  <si>
    <t>830311811</t>
  </si>
  <si>
    <t>Bourání stávajícího potrubí z kameninových trub v otevřeném výkopu DN do 150</t>
  </si>
  <si>
    <t>1855301225</t>
  </si>
  <si>
    <t>https://podminky.urs.cz/item/CS_URS_2025_01/830311811</t>
  </si>
  <si>
    <t>76</t>
  </si>
  <si>
    <t>721110961</t>
  </si>
  <si>
    <t>Opravy odpadního potrubí kameninového propojení dosavadního potrubí DN 100</t>
  </si>
  <si>
    <t>-1089781225</t>
  </si>
  <si>
    <t>https://podminky.urs.cz/item/CS_URS_2025_01/721110961</t>
  </si>
  <si>
    <t>77</t>
  </si>
  <si>
    <t>721173315</t>
  </si>
  <si>
    <t>Potrubí z trub PVC SN4 dešťové DN 110</t>
  </si>
  <si>
    <t>-1238675327</t>
  </si>
  <si>
    <t>https://podminky.urs.cz/item/CS_URS_2025_01/721173315</t>
  </si>
  <si>
    <t>78</t>
  </si>
  <si>
    <t>721242115</t>
  </si>
  <si>
    <t>Lapače střešních splavenin polypropylenové (PP) s kulovým kloubem na odtoku DN 110</t>
  </si>
  <si>
    <t>-2002611279</t>
  </si>
  <si>
    <t>https://podminky.urs.cz/item/CS_URS_2025_01/721242115</t>
  </si>
  <si>
    <t>79</t>
  </si>
  <si>
    <t>899722114</t>
  </si>
  <si>
    <t>Krytí potrubí z plastů výstražnou fólií z PVC šířky přes 34 do 40 cm</t>
  </si>
  <si>
    <t>1857561916</t>
  </si>
  <si>
    <t>https://podminky.urs.cz/item/CS_URS_2025_01/899722114</t>
  </si>
  <si>
    <t>80</t>
  </si>
  <si>
    <t>721290111</t>
  </si>
  <si>
    <t>Zkouška těsnosti kanalizace v objektech vodou do DN 125</t>
  </si>
  <si>
    <t>-646374442</t>
  </si>
  <si>
    <t>https://podminky.urs.cz/item/CS_URS_2025_01/721290111</t>
  </si>
  <si>
    <t>81</t>
  </si>
  <si>
    <t>721910922</t>
  </si>
  <si>
    <t>Pročištění ležatých svodů do DN 300</t>
  </si>
  <si>
    <t>515099217</t>
  </si>
  <si>
    <t>https://podminky.urs.cz/item/CS_URS_2025_01/721910922</t>
  </si>
  <si>
    <t>82</t>
  </si>
  <si>
    <t>998721121</t>
  </si>
  <si>
    <t>Přesun hmot pro vnitřní kanalizaci stanovený z hmotnosti přesunovaného materiálu vodorovná dopravní vzdálenost do 50 m ruční (bez užití mechanizace) v objektech výšky do 6 m</t>
  </si>
  <si>
    <t>1138307251</t>
  </si>
  <si>
    <t>https://podminky.urs.cz/item/CS_URS_2025_01/998721121</t>
  </si>
  <si>
    <t>764</t>
  </si>
  <si>
    <t>Konstrukce klempířské</t>
  </si>
  <si>
    <t>83</t>
  </si>
  <si>
    <t>764212634</t>
  </si>
  <si>
    <t>Oplechování střešních prvků z pozinkovaného plechu s povrchovou úpravou štítu závětrnou lištou rš 330 mm</t>
  </si>
  <si>
    <t>1732112251</t>
  </si>
  <si>
    <t>https://podminky.urs.cz/item/CS_URS_2025_01/764212634</t>
  </si>
  <si>
    <t>11 "K/06"</t>
  </si>
  <si>
    <t>84</t>
  </si>
  <si>
    <t>764212673</t>
  </si>
  <si>
    <t>Oplechování střešních prvků z pozinkovaného plechu s povrchovou úpravou okapu střechy rš 250 mm</t>
  </si>
  <si>
    <t>1862889747</t>
  </si>
  <si>
    <t>https://podminky.urs.cz/item/CS_URS_2025_01/764212673</t>
  </si>
  <si>
    <t>13,1 "K/05"</t>
  </si>
  <si>
    <t>85</t>
  </si>
  <si>
    <t>764312605</t>
  </si>
  <si>
    <t>Lemování zdí z pozinkovaného plechu s povrchovou úpravou spodní rš 400 mm</t>
  </si>
  <si>
    <t>-84213277</t>
  </si>
  <si>
    <t>https://podminky.urs.cz/item/CS_URS_2025_01/764312605</t>
  </si>
  <si>
    <t>16 "K/04"</t>
  </si>
  <si>
    <t>86</t>
  </si>
  <si>
    <t>764511602</t>
  </si>
  <si>
    <t>Žlab podokapní z pozinkovaného plechu s povrchovou úpravou včetně háků a čel půlkruhový rš 330 mm</t>
  </si>
  <si>
    <t>-1257591272</t>
  </si>
  <si>
    <t>https://podminky.urs.cz/item/CS_URS_2025_01/764511602</t>
  </si>
  <si>
    <t>13,1</t>
  </si>
  <si>
    <t>87</t>
  </si>
  <si>
    <t>764511642</t>
  </si>
  <si>
    <t>Žlab podokapní z pozinkovaného plechu s povrchovou úpravou kotlík oválný (trychtýřový), rš žlabu/průměr svodu 330/100 mm</t>
  </si>
  <si>
    <t>-353916435</t>
  </si>
  <si>
    <t>https://podminky.urs.cz/item/CS_URS_2025_01/764511642</t>
  </si>
  <si>
    <t>88</t>
  </si>
  <si>
    <t>764518622</t>
  </si>
  <si>
    <t>Svod z pozinkovaného plechu s upraveným povrchem včetně objímek, kolen a odskoků kruhový, průměru 100 mm</t>
  </si>
  <si>
    <t>938159796</t>
  </si>
  <si>
    <t>https://podminky.urs.cz/item/CS_URS_2025_01/764518622</t>
  </si>
  <si>
    <t>89</t>
  </si>
  <si>
    <t>7645186R01</t>
  </si>
  <si>
    <t>Protisněhový hák na plechovou krytinu vč. kotvení - dod. a mtž</t>
  </si>
  <si>
    <t>-1901661374</t>
  </si>
  <si>
    <t>55 "K/08"</t>
  </si>
  <si>
    <t>90</t>
  </si>
  <si>
    <t>998764121</t>
  </si>
  <si>
    <t>Přesun hmot pro konstrukce klempířské stanovený z hmotnosti přesunovaného materiálu vodorovná dopravní vzdálenost do 50 m ruční (bez užtití mechanizace) v objektech výšky do 6 m</t>
  </si>
  <si>
    <t>915368352</t>
  </si>
  <si>
    <t>https://podminky.urs.cz/item/CS_URS_2025_01/998764121</t>
  </si>
  <si>
    <t>767</t>
  </si>
  <si>
    <t>Konstrukce zámečnické</t>
  </si>
  <si>
    <t>91</t>
  </si>
  <si>
    <t>7671618R01</t>
  </si>
  <si>
    <t>Demontáž a zpetná montáž plechových skříní pro HUP a regulátory tlaku plynu</t>
  </si>
  <si>
    <t>2132387382</t>
  </si>
  <si>
    <t>92</t>
  </si>
  <si>
    <t>767161824</t>
  </si>
  <si>
    <t>Demontáž zábradlí do suti schodišťového nerozebíratelný spoj hmotnosti 1 m zábradlí přes 20 kg</t>
  </si>
  <si>
    <t>1832362524</t>
  </si>
  <si>
    <t>https://podminky.urs.cz/item/CS_URS_2025_01/767161824</t>
  </si>
  <si>
    <t>3,8+2,9+1,1</t>
  </si>
  <si>
    <t>93</t>
  </si>
  <si>
    <t>7671631R01</t>
  </si>
  <si>
    <t>Zábradlí nerezové 1.4301, horní madlo, sloupky 42,4, výplňvá trubka 12x1,5 mm, kotvení z boku do betonové stěny, výška 1000 mm - Z/02 - dod. a mtž.</t>
  </si>
  <si>
    <t>1720822542</t>
  </si>
  <si>
    <t>94</t>
  </si>
  <si>
    <t>767391207</t>
  </si>
  <si>
    <t>Montáž krytiny z tvarovaných plechů trapézových nebo vlnitých, uchycených šroubováním přes kaloty</t>
  </si>
  <si>
    <t>-293917109</t>
  </si>
  <si>
    <t>https://podminky.urs.cz/item/CS_URS_2025_01/767391207</t>
  </si>
  <si>
    <t>13,1*5</t>
  </si>
  <si>
    <t>95</t>
  </si>
  <si>
    <t>1548434R01</t>
  </si>
  <si>
    <t>plech trapézový 50/250 tl 1,00mm, povrchová úprava zinek + polyester</t>
  </si>
  <si>
    <t>1498629229</t>
  </si>
  <si>
    <t>65,5*1,15 'Přepočtené koeficientem množství</t>
  </si>
  <si>
    <t>96</t>
  </si>
  <si>
    <t>767995101</t>
  </si>
  <si>
    <t>Montáž ostatních atypických zámečnických konstrukcí hmotnosti do 1 kg</t>
  </si>
  <si>
    <t>-568419267</t>
  </si>
  <si>
    <t>https://podminky.urs.cz/item/CS_URS_2025_01/767995101</t>
  </si>
  <si>
    <t>14,1+2,1+3,6+5,1+0,9+1,7+9,2+8,2+4,3+29,9+4,6+1+213,2+64</t>
  </si>
  <si>
    <t>97</t>
  </si>
  <si>
    <t>3119700R01</t>
  </si>
  <si>
    <t>tyč závitová DIN 975 8.8 M16</t>
  </si>
  <si>
    <t>-1899882871</t>
  </si>
  <si>
    <t>9,372</t>
  </si>
  <si>
    <t>9,372*1,1 'Přepočtené koeficientem množství</t>
  </si>
  <si>
    <t>98</t>
  </si>
  <si>
    <t>3111100R02</t>
  </si>
  <si>
    <t>matice DIN 934 8.8 M16</t>
  </si>
  <si>
    <t>-106661785</t>
  </si>
  <si>
    <t>99</t>
  </si>
  <si>
    <t>13010182</t>
  </si>
  <si>
    <t>tyč ocelová plochá jakost S235JR (11 375) 30x6mm</t>
  </si>
  <si>
    <t>-2018870085</t>
  </si>
  <si>
    <t>3,6/1000</t>
  </si>
  <si>
    <t>0,004*1,1 'Přepočtené koeficientem množství</t>
  </si>
  <si>
    <t>100</t>
  </si>
  <si>
    <t>13011044</t>
  </si>
  <si>
    <t>tyč ocelová plochá jakost S235JR (11 375) 70x6mm</t>
  </si>
  <si>
    <t>-1186255535</t>
  </si>
  <si>
    <t>5,1/1000</t>
  </si>
  <si>
    <t>0,005*1,1 'Přepočtené koeficientem množství</t>
  </si>
  <si>
    <t>101</t>
  </si>
  <si>
    <t>13010284</t>
  </si>
  <si>
    <t>tyč ocelová plochá jakost S235JR (11 375) 100x6mm</t>
  </si>
  <si>
    <t>-113236265</t>
  </si>
  <si>
    <t>0,9/1000</t>
  </si>
  <si>
    <t>0,001*1,1 'Přepočtené koeficientem množství</t>
  </si>
  <si>
    <t>102</t>
  </si>
  <si>
    <t>13010244</t>
  </si>
  <si>
    <t>tyč ocelová plochá jakost S235JR (11 375) 60x8mm</t>
  </si>
  <si>
    <t>-796738604</t>
  </si>
  <si>
    <t>1,7/1000</t>
  </si>
  <si>
    <t>0,002*1,1 'Přepočtené koeficientem množství</t>
  </si>
  <si>
    <t>103</t>
  </si>
  <si>
    <t>13010258</t>
  </si>
  <si>
    <t>tyč ocelová plochá jakost S235JR (11 375) 70x8mm</t>
  </si>
  <si>
    <t>-2004091684</t>
  </si>
  <si>
    <t>9,2/1000</t>
  </si>
  <si>
    <t>0,009*1,1 'Přepočtené koeficientem množství</t>
  </si>
  <si>
    <t>104</t>
  </si>
  <si>
    <t>1301027R01</t>
  </si>
  <si>
    <t>tyč ocelová plochá jakost S235JR (11 375) 82x8mm</t>
  </si>
  <si>
    <t>-1442489803</t>
  </si>
  <si>
    <t>8,2/1000</t>
  </si>
  <si>
    <t>0,008*1,1 'Přepočtené koeficientem množství</t>
  </si>
  <si>
    <t>105</t>
  </si>
  <si>
    <t>13010246</t>
  </si>
  <si>
    <t>tyč ocelová plochá jakost S235JR (11 375) 60x10mm</t>
  </si>
  <si>
    <t>-2106147788</t>
  </si>
  <si>
    <t>4,3/1000</t>
  </si>
  <si>
    <t>106</t>
  </si>
  <si>
    <t>13010304</t>
  </si>
  <si>
    <t>tyč ocelová plochá jakost S235JR (11 375) 120x10mm</t>
  </si>
  <si>
    <t>-792192920</t>
  </si>
  <si>
    <t>29,9/1000</t>
  </si>
  <si>
    <t>0,03*1,1 'Přepočtené koeficientem množství</t>
  </si>
  <si>
    <t>107</t>
  </si>
  <si>
    <t>13321002</t>
  </si>
  <si>
    <t>tyč ocelová plochá jakost S235JR (11 375) 70x15mm</t>
  </si>
  <si>
    <t>-1765286341</t>
  </si>
  <si>
    <t>4,6/1000</t>
  </si>
  <si>
    <t>108</t>
  </si>
  <si>
    <t>3112000R03</t>
  </si>
  <si>
    <t>podložka ZB D 16mm</t>
  </si>
  <si>
    <t>-1745832504</t>
  </si>
  <si>
    <t>109</t>
  </si>
  <si>
    <t>3112000R04</t>
  </si>
  <si>
    <t>styčníky</t>
  </si>
  <si>
    <t>-1933302278</t>
  </si>
  <si>
    <t>213,2/1000</t>
  </si>
  <si>
    <t>110</t>
  </si>
  <si>
    <t>3112000R05</t>
  </si>
  <si>
    <t>šrouby, kotvy, spojovací materiál</t>
  </si>
  <si>
    <t>-1149551552</t>
  </si>
  <si>
    <t>64/1000</t>
  </si>
  <si>
    <t>111</t>
  </si>
  <si>
    <t>767995111</t>
  </si>
  <si>
    <t>Montáž ostatních atypických zámečnických konstrukcí hmotnosti přes 3 do 5 kg</t>
  </si>
  <si>
    <t>1898705452</t>
  </si>
  <si>
    <t>https://podminky.urs.cz/item/CS_URS_2025_01/767995111</t>
  </si>
  <si>
    <t>23,4+7,3+27,1</t>
  </si>
  <si>
    <t>112</t>
  </si>
  <si>
    <t>1301032R04</t>
  </si>
  <si>
    <t>tyč ocelová plochá jakost S235JR (11 375) 160x15mm</t>
  </si>
  <si>
    <t>322424520</t>
  </si>
  <si>
    <t>23,4/1000</t>
  </si>
  <si>
    <t>0,023*1,1 'Přepočtené koeficientem množství</t>
  </si>
  <si>
    <t>113</t>
  </si>
  <si>
    <t>1301032R05</t>
  </si>
  <si>
    <t>tyč ocelová plochá jakost S235JR (11 375) 172x15mm</t>
  </si>
  <si>
    <t>122970648</t>
  </si>
  <si>
    <t>7,3/1000</t>
  </si>
  <si>
    <t>0,007*1,1 'Přepočtené koeficientem množství</t>
  </si>
  <si>
    <t>114</t>
  </si>
  <si>
    <t>1301032R06</t>
  </si>
  <si>
    <t>tyč ocelová plochá jakost S235JR (11 375) 192x15mm</t>
  </si>
  <si>
    <t>-1730922753</t>
  </si>
  <si>
    <t>27,1/1000</t>
  </si>
  <si>
    <t>0,027*1,1 'Přepočtené koeficientem množství</t>
  </si>
  <si>
    <t>115</t>
  </si>
  <si>
    <t>767995113</t>
  </si>
  <si>
    <t>Montáž ostatních atypických zámečnických konstrukcí hmotnosti přes 10 do 20 kg</t>
  </si>
  <si>
    <t>1652397634</t>
  </si>
  <si>
    <t>https://podminky.urs.cz/item/CS_URS_2025_01/767995113</t>
  </si>
  <si>
    <t>326,3</t>
  </si>
  <si>
    <t>116</t>
  </si>
  <si>
    <t>14550246</t>
  </si>
  <si>
    <t>profil ocelový svařovaný jakost S235 průřez čtvercový 50x50x3mm</t>
  </si>
  <si>
    <t>-833513052</t>
  </si>
  <si>
    <t>326,3/1000</t>
  </si>
  <si>
    <t>0,326*1,1 'Přepočtené koeficientem množství</t>
  </si>
  <si>
    <t>117</t>
  </si>
  <si>
    <t>767995115</t>
  </si>
  <si>
    <t>Montáž ostatních atypických zámečnických konstrukcí hmotnosti přes 50 do 100 kg</t>
  </si>
  <si>
    <t>-1336752557</t>
  </si>
  <si>
    <t>https://podminky.urs.cz/item/CS_URS_2025_01/767995115</t>
  </si>
  <si>
    <t>685,8</t>
  </si>
  <si>
    <t>770,6</t>
  </si>
  <si>
    <t>206,8</t>
  </si>
  <si>
    <t>118</t>
  </si>
  <si>
    <t>13010956</t>
  </si>
  <si>
    <t>ocel profilová jakost S235JR (11 375) průřez HEA 160</t>
  </si>
  <si>
    <t>-476351499</t>
  </si>
  <si>
    <t>685,8/1000</t>
  </si>
  <si>
    <t>0,686*1,1 'Přepočtené koeficientem množství</t>
  </si>
  <si>
    <t>119</t>
  </si>
  <si>
    <t>13010748</t>
  </si>
  <si>
    <t>ocel profilová jakost S235JR (11 375) průřez IPE 160</t>
  </si>
  <si>
    <t>781010547</t>
  </si>
  <si>
    <t>770,6/1000</t>
  </si>
  <si>
    <t>0,771*1,1 'Přepočtené koeficientem množství</t>
  </si>
  <si>
    <t>120</t>
  </si>
  <si>
    <t>13010936</t>
  </si>
  <si>
    <t>ocel profilová jakost S235JR (11 375) průřez UPE 180</t>
  </si>
  <si>
    <t>-509713557</t>
  </si>
  <si>
    <t>206,8/1000</t>
  </si>
  <si>
    <t>0,207*1,1 'Přepočtené koeficientem množství</t>
  </si>
  <si>
    <t>121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</si>
  <si>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</si>
  <si>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</si>
  <si>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-999266652</t>
  </si>
  <si>
    <t>https://podminky.urs.cz/item/CS_URS_2025_01/998767121</t>
  </si>
  <si>
    <t>771</t>
  </si>
  <si>
    <t>Podlahy z dlaždic</t>
  </si>
  <si>
    <t>122</t>
  </si>
  <si>
    <t>771121011</t>
  </si>
  <si>
    <t>Příprava podkladu před provedením dlažby nátěr penetrační na podlahu</t>
  </si>
  <si>
    <t>-754390260</t>
  </si>
  <si>
    <t>https://podminky.urs.cz/item/CS_URS_2025_01/771121011</t>
  </si>
  <si>
    <t>56+23,2</t>
  </si>
  <si>
    <t>123</t>
  </si>
  <si>
    <t>771161022</t>
  </si>
  <si>
    <t>Příprava podkladu před provedením dlažby montáž profilu ukončujícího profilu pro schodové hrany a ukončení dlažby</t>
  </si>
  <si>
    <t>-483290921</t>
  </si>
  <si>
    <t>https://podminky.urs.cz/item/CS_URS_2025_01/771161022</t>
  </si>
  <si>
    <t>124</t>
  </si>
  <si>
    <t>590541R01</t>
  </si>
  <si>
    <t>schodový "Z" profil s protiskluznou hranou - Z/01</t>
  </si>
  <si>
    <t>553240030</t>
  </si>
  <si>
    <t>65*1,1 'Přepočtené koeficientem množství</t>
  </si>
  <si>
    <t>125</t>
  </si>
  <si>
    <t>771574433</t>
  </si>
  <si>
    <t>Montáž podlah z dlaždic keramických lepených cementovým flexibilním lepidlem tloušťky do 10 mm přes 2 do 4 ks/m2</t>
  </si>
  <si>
    <t>-289853550</t>
  </si>
  <si>
    <t>https://podminky.urs.cz/item/CS_URS_2025_01/771574433</t>
  </si>
  <si>
    <t>126</t>
  </si>
  <si>
    <t>5976111R1</t>
  </si>
  <si>
    <t>dlažba keramická mrazuvzdorná R11 přes 2 do 4ks/m2</t>
  </si>
  <si>
    <t>-687729855</t>
  </si>
  <si>
    <t>56*1,15 'Přepočtené koeficientem množství</t>
  </si>
  <si>
    <t>127</t>
  </si>
  <si>
    <t>771574436</t>
  </si>
  <si>
    <t>Montáž z dlaždic keramických lepených cementovým flexibilním lepidlem tloušťky do 10 mm přes 9 do 12 ks/m2</t>
  </si>
  <si>
    <t>263682040</t>
  </si>
  <si>
    <t>https://podminky.urs.cz/item/CS_URS_2025_01/771574436</t>
  </si>
  <si>
    <t>23,2</t>
  </si>
  <si>
    <t>128</t>
  </si>
  <si>
    <t>59761174</t>
  </si>
  <si>
    <t>dlažba keramická mrazuvzdorná R11 tl přes 9 do 12ks/m2</t>
  </si>
  <si>
    <t>-1756297460</t>
  </si>
  <si>
    <t>23,2*1,15 'Přepočtené koeficientem množství</t>
  </si>
  <si>
    <t>129</t>
  </si>
  <si>
    <t>7715779R01</t>
  </si>
  <si>
    <t>Spárování podlah z dlaždic keramických. Příplatek k cenám za spárovací tmel z tvrditelných pryskyřic - dod. a mtž.</t>
  </si>
  <si>
    <t>1607130920</t>
  </si>
  <si>
    <t>130</t>
  </si>
  <si>
    <t>7715818R1</t>
  </si>
  <si>
    <t>Demontáž kamenného koberce</t>
  </si>
  <si>
    <t>528181948</t>
  </si>
  <si>
    <t>131</t>
  </si>
  <si>
    <t>771591122</t>
  </si>
  <si>
    <t>Podlahy - dokončovací práce separační provazec do pružných spar, průměru 6 mm</t>
  </si>
  <si>
    <t>1764311773</t>
  </si>
  <si>
    <t>https://podminky.urs.cz/item/CS_URS_2025_01/771591122</t>
  </si>
  <si>
    <t>27+43,55</t>
  </si>
  <si>
    <t>132</t>
  </si>
  <si>
    <t>931994141</t>
  </si>
  <si>
    <t xml:space="preserve">Těsnění spáry tmelem polyuretanovým </t>
  </si>
  <si>
    <t>-825869684</t>
  </si>
  <si>
    <t>https://podminky.urs.cz/item/CS_URS_2025_01/931994141</t>
  </si>
  <si>
    <t>32+31</t>
  </si>
  <si>
    <t>133</t>
  </si>
  <si>
    <t>771591207</t>
  </si>
  <si>
    <t>Izolace podlahy pod dlažbu montáž izolace nátěrem nebo stěrkou ve dvou vrstvách</t>
  </si>
  <si>
    <t>1818067131</t>
  </si>
  <si>
    <t>https://podminky.urs.cz/item/CS_URS_2025_01/771591207</t>
  </si>
  <si>
    <t>134</t>
  </si>
  <si>
    <t>24551274</t>
  </si>
  <si>
    <t>stěrka hydroizolační cementová jednosložková</t>
  </si>
  <si>
    <t>1106052777</t>
  </si>
  <si>
    <t>79,2*3 'Přepočtené koeficientem množství</t>
  </si>
  <si>
    <t>135</t>
  </si>
  <si>
    <t>771591237</t>
  </si>
  <si>
    <t xml:space="preserve">Izolace podlahy pod dlažbu montáž těsnícího pásu </t>
  </si>
  <si>
    <t>128796707</t>
  </si>
  <si>
    <t>https://podminky.urs.cz/item/CS_URS_2025_01/771591237</t>
  </si>
  <si>
    <t>23+72,7</t>
  </si>
  <si>
    <t>136</t>
  </si>
  <si>
    <t>24771221</t>
  </si>
  <si>
    <t>páska pružná těsnící hydroizolační š do 120mm</t>
  </si>
  <si>
    <t>-1135190017</t>
  </si>
  <si>
    <t>95,7*1,05 'Přepočtené koeficientem množství</t>
  </si>
  <si>
    <t>137</t>
  </si>
  <si>
    <t>93199414R01</t>
  </si>
  <si>
    <t>Komprimační těsnící páska š. 20 mm - dod. a mtž.</t>
  </si>
  <si>
    <t>1929146638</t>
  </si>
  <si>
    <t>138</t>
  </si>
  <si>
    <t>998771121</t>
  </si>
  <si>
    <t>Přesun hmot pro podlahy z dlaždic stanovený z hmotnosti přesunovaného materiálu vodorovná dopravní vzdálenost do 50 m ruční (bez užití mechanizace) v objektech výšky do 6 m</t>
  </si>
  <si>
    <t>209690987</t>
  </si>
  <si>
    <t>https://podminky.urs.cz/item/CS_URS_2025_01/998771121</t>
  </si>
  <si>
    <t>783</t>
  </si>
  <si>
    <t>Dokončovací práce - nátěry</t>
  </si>
  <si>
    <t>139</t>
  </si>
  <si>
    <t>783306809</t>
  </si>
  <si>
    <t>Odstranění nátěrů ze zámečnických konstrukcí okartáčováním</t>
  </si>
  <si>
    <t>-1439638375</t>
  </si>
  <si>
    <t>https://podminky.urs.cz/item/CS_URS_2025_01/783306809</t>
  </si>
  <si>
    <t>14"skříňka HUP a skříňky pro regulátory"</t>
  </si>
  <si>
    <t>140</t>
  </si>
  <si>
    <t>783301313</t>
  </si>
  <si>
    <t>Příprava podkladu zámečnických konstrukcí před provedením nátěru odmaštění odmašťovačem ředidlovým</t>
  </si>
  <si>
    <t>-772282861</t>
  </si>
  <si>
    <t>https://podminky.urs.cz/item/CS_URS_2025_01/783301313</t>
  </si>
  <si>
    <t>141</t>
  </si>
  <si>
    <t>783314201</t>
  </si>
  <si>
    <t>Základní antikorozní nátěr zámečnických konstrukcí jednonásobný syntetický standardní</t>
  </si>
  <si>
    <t>246064896</t>
  </si>
  <si>
    <t>https://podminky.urs.cz/item/CS_URS_2025_01/783314201</t>
  </si>
  <si>
    <t>142</t>
  </si>
  <si>
    <t>783315101</t>
  </si>
  <si>
    <t>Mezinátěr zámečnických konstrukcí jednonásobný syntetický standardní</t>
  </si>
  <si>
    <t>133727030</t>
  </si>
  <si>
    <t>https://podminky.urs.cz/item/CS_URS_2025_01/783315101</t>
  </si>
  <si>
    <t>143</t>
  </si>
  <si>
    <t>783317101</t>
  </si>
  <si>
    <t>Krycí nátěr (email) zámečnických konstrukcí jednonásobný syntetický standardní</t>
  </si>
  <si>
    <t>-257720410</t>
  </si>
  <si>
    <t>https://podminky.urs.cz/item/CS_URS_2025_01/783317101</t>
  </si>
  <si>
    <t>144</t>
  </si>
  <si>
    <t>7833171R1</t>
  </si>
  <si>
    <t>Bezpečnostní tabulky (samolepky) na skříku HUP a skříňky regulátoru tlaku plynu - viz. stávající stav - dod. a mtž.</t>
  </si>
  <si>
    <t>729807991</t>
  </si>
  <si>
    <t>789</t>
  </si>
  <si>
    <t>Povrchové úpravy ocelových konstrukcí a technologických zařízení</t>
  </si>
  <si>
    <t>145</t>
  </si>
  <si>
    <t>78941212R1</t>
  </si>
  <si>
    <t>Příprava ocelových konstrukcí pro žárové zinkování</t>
  </si>
  <si>
    <t>-1074101075</t>
  </si>
  <si>
    <t>2473,2</t>
  </si>
  <si>
    <t>146</t>
  </si>
  <si>
    <t>78941212R2</t>
  </si>
  <si>
    <t>Provedení žárového zinkování, tloušťky min. 100 μm</t>
  </si>
  <si>
    <t>-439079757</t>
  </si>
  <si>
    <t>2473,2*1,05 'Přepočtené koeficientem množství</t>
  </si>
  <si>
    <t>147</t>
  </si>
  <si>
    <t>7894121R01</t>
  </si>
  <si>
    <t>Přeprava ocelových konstrukci - zinkování</t>
  </si>
  <si>
    <t>1546136436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</si>
  <si>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</si>
  <si>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</si>
  <si>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</si>
  <si>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</si>
  <si>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</si>
  <si>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</si>
  <si>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</si>
  <si>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</si>
  <si>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</si>
  <si>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</si>
  <si>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</si>
  <si>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</si>
  <si>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013194000</t>
  </si>
  <si>
    <t>Vytýčení a kontrola inž. sítí</t>
  </si>
  <si>
    <t>1024</t>
  </si>
  <si>
    <t>1197667095</t>
  </si>
  <si>
    <t>013294000</t>
  </si>
  <si>
    <t>Výrobní dokumentace ocelové konstrukce</t>
  </si>
  <si>
    <t>1619118187</t>
  </si>
  <si>
    <t>VRN2</t>
  </si>
  <si>
    <t>Příprava staveniště</t>
  </si>
  <si>
    <t>020001000</t>
  </si>
  <si>
    <t>Příprava staveniště:
- zřízení trvalé, dočasné deponie a mezideponie
- zřízení příjezdů a přístupů na staveniště
- úpravy staveniště z hlediska bezpečnosti a ochrany zdraví třetích osob
- uspořádání a bezpečnost staveniště z hlediska ochrany veřejných zájmů
- dodržení podmínek pro provádění staveb z hlediska BOZP (vč. označení stavby)
- dodržování podmínek pro ochranu živnotního prostředí při výstavbě
- dodržení podmínek při nakládání s odpady
- splnění zvláštních požadavků na provádění stavby, které vyžadují zvláštní bezpečnostní opatření
- dočasné/provizorní dopravní značení, osvětlení (vyřízení+úhrada+zřízení+odstranění po skončení stavby)</t>
  </si>
  <si>
    <t>1340467848</t>
  </si>
  <si>
    <t>VRN3</t>
  </si>
  <si>
    <t>Zařízení staveniště</t>
  </si>
  <si>
    <t>030001000</t>
  </si>
  <si>
    <t>Zařízení staveniště:
- kancelářské, skladovací a hygienické objekty
- oplocení stavby
- ostraha staveniště
- kompletní vnitrostaveništní rozvody všech potřebných energií vč. jejich poplatku
- zajištění podružných měření spotřeby</t>
  </si>
  <si>
    <t>-1576842133</t>
  </si>
  <si>
    <t>039002000</t>
  </si>
  <si>
    <t>Zrušení zařízení staveniště:
- náklady spojené s kompletní likvidací zařízení staveniště vč. uvedení všech dotčených ploch do bezvadního stavu</t>
  </si>
  <si>
    <t>1083590159</t>
  </si>
  <si>
    <t>VRN4</t>
  </si>
  <si>
    <t>Inženýrská činnost</t>
  </si>
  <si>
    <t>042503000</t>
  </si>
  <si>
    <t>Plán BOZP vč. rizik</t>
  </si>
  <si>
    <t>-2051534085</t>
  </si>
  <si>
    <t>043103000</t>
  </si>
  <si>
    <t>Zkoušky bez rozlišení:
- provedení všech zkoušek a revizí předepsaných projektovou a zadávací dokumentací, platnými normami, návody k obsluze (neuvedených v soupisech prací)</t>
  </si>
  <si>
    <t>-2036749926</t>
  </si>
  <si>
    <t>045002000</t>
  </si>
  <si>
    <t>Kompletační a koordinační činnost:
- příprava předávací dokumentace dle ZD
- ostatní kompletační činnost</t>
  </si>
  <si>
    <t>-1092492297</t>
  </si>
  <si>
    <t>VRN6</t>
  </si>
  <si>
    <t>Územní vlivy</t>
  </si>
  <si>
    <t>065002000</t>
  </si>
  <si>
    <t>Mimostaveništní doprava materiálů, výrobků a strojů</t>
  </si>
  <si>
    <t>-172527601</t>
  </si>
  <si>
    <t>VRN7</t>
  </si>
  <si>
    <t>Provozní vlivy</t>
  </si>
  <si>
    <t>071002000</t>
  </si>
  <si>
    <t>Provoz investora, třetích osob</t>
  </si>
  <si>
    <t>-1876108997</t>
  </si>
  <si>
    <t>VRN9</t>
  </si>
  <si>
    <t>Ostatní náklady</t>
  </si>
  <si>
    <t>090001000</t>
  </si>
  <si>
    <t>Ostatní náklady:
- náklady zhotovitele spojené s ochranou všech dotčených dřevin, stromů, porostů a vegetačních ploch po celou dobu stavby
- pravidelné čištění přilehlých/ souvisejících komunikací a zpevněných ploch po celou dobu stavby</t>
  </si>
  <si>
    <t>-2129485873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</si>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</sst>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122" TargetMode="External" /><Relationship Id="rId2" Type="http://schemas.openxmlformats.org/officeDocument/2006/relationships/hyperlink" Target="https://podminky.urs.cz/item/CS_URS_2025_01/113107142" TargetMode="External" /><Relationship Id="rId3" Type="http://schemas.openxmlformats.org/officeDocument/2006/relationships/hyperlink" Target="https://podminky.urs.cz/item/CS_URS_2025_01/129911121" TargetMode="External" /><Relationship Id="rId4" Type="http://schemas.openxmlformats.org/officeDocument/2006/relationships/hyperlink" Target="https://podminky.urs.cz/item/CS_URS_2025_01/132212122" TargetMode="External" /><Relationship Id="rId5" Type="http://schemas.openxmlformats.org/officeDocument/2006/relationships/hyperlink" Target="https://podminky.urs.cz/item/CS_URS_2025_01/151101101" TargetMode="External" /><Relationship Id="rId6" Type="http://schemas.openxmlformats.org/officeDocument/2006/relationships/hyperlink" Target="https://podminky.urs.cz/item/CS_URS_2025_01/151101111" TargetMode="External" /><Relationship Id="rId7" Type="http://schemas.openxmlformats.org/officeDocument/2006/relationships/hyperlink" Target="https://podminky.urs.cz/item/CS_URS_2025_01/167111101" TargetMode="External" /><Relationship Id="rId8" Type="http://schemas.openxmlformats.org/officeDocument/2006/relationships/hyperlink" Target="https://podminky.urs.cz/item/CS_URS_2025_01/162751117" TargetMode="External" /><Relationship Id="rId9" Type="http://schemas.openxmlformats.org/officeDocument/2006/relationships/hyperlink" Target="https://podminky.urs.cz/item/CS_URS_2025_01/171151112" TargetMode="External" /><Relationship Id="rId10" Type="http://schemas.openxmlformats.org/officeDocument/2006/relationships/hyperlink" Target="https://podminky.urs.cz/item/CS_URS_2025_01/171201221" TargetMode="External" /><Relationship Id="rId11" Type="http://schemas.openxmlformats.org/officeDocument/2006/relationships/hyperlink" Target="https://podminky.urs.cz/item/CS_URS_2025_01/174111101" TargetMode="External" /><Relationship Id="rId12" Type="http://schemas.openxmlformats.org/officeDocument/2006/relationships/hyperlink" Target="https://podminky.urs.cz/item/CS_URS_2025_01/175111101" TargetMode="External" /><Relationship Id="rId13" Type="http://schemas.openxmlformats.org/officeDocument/2006/relationships/hyperlink" Target="https://podminky.urs.cz/item/CS_URS_2025_01/181311103" TargetMode="External" /><Relationship Id="rId14" Type="http://schemas.openxmlformats.org/officeDocument/2006/relationships/hyperlink" Target="https://podminky.urs.cz/item/CS_URS_2025_01/181411131" TargetMode="External" /><Relationship Id="rId15" Type="http://schemas.openxmlformats.org/officeDocument/2006/relationships/hyperlink" Target="https://podminky.urs.cz/item/CS_URS_2025_01/274322511" TargetMode="External" /><Relationship Id="rId16" Type="http://schemas.openxmlformats.org/officeDocument/2006/relationships/hyperlink" Target="https://podminky.urs.cz/item/CS_URS_2025_01/274361821" TargetMode="External" /><Relationship Id="rId17" Type="http://schemas.openxmlformats.org/officeDocument/2006/relationships/hyperlink" Target="https://podminky.urs.cz/item/CS_URS_2025_01/564760101" TargetMode="External" /><Relationship Id="rId18" Type="http://schemas.openxmlformats.org/officeDocument/2006/relationships/hyperlink" Target="https://podminky.urs.cz/item/CS_URS_2025_01/573211109" TargetMode="External" /><Relationship Id="rId19" Type="http://schemas.openxmlformats.org/officeDocument/2006/relationships/hyperlink" Target="https://podminky.urs.cz/item/CS_URS_2025_01/565156101" TargetMode="External" /><Relationship Id="rId20" Type="http://schemas.openxmlformats.org/officeDocument/2006/relationships/hyperlink" Target="https://podminky.urs.cz/item/CS_URS_2025_01/577144031" TargetMode="External" /><Relationship Id="rId21" Type="http://schemas.openxmlformats.org/officeDocument/2006/relationships/hyperlink" Target="https://podminky.urs.cz/item/CS_URS_2025_01/599141111" TargetMode="External" /><Relationship Id="rId22" Type="http://schemas.openxmlformats.org/officeDocument/2006/relationships/hyperlink" Target="https://podminky.urs.cz/item/CS_URS_2025_01/612325222" TargetMode="External" /><Relationship Id="rId23" Type="http://schemas.openxmlformats.org/officeDocument/2006/relationships/hyperlink" Target="https://podminky.urs.cz/item/CS_URS_2025_01/622131121" TargetMode="External" /><Relationship Id="rId24" Type="http://schemas.openxmlformats.org/officeDocument/2006/relationships/hyperlink" Target="https://podminky.urs.cz/item/CS_URS_2025_01/622221021" TargetMode="External" /><Relationship Id="rId25" Type="http://schemas.openxmlformats.org/officeDocument/2006/relationships/hyperlink" Target="https://podminky.urs.cz/item/CS_URS_2025_01/622151011" TargetMode="External" /><Relationship Id="rId26" Type="http://schemas.openxmlformats.org/officeDocument/2006/relationships/hyperlink" Target="https://podminky.urs.cz/item/CS_URS_2025_01/622521022" TargetMode="External" /><Relationship Id="rId27" Type="http://schemas.openxmlformats.org/officeDocument/2006/relationships/hyperlink" Target="https://podminky.urs.cz/item/CS_URS_2025_01/629991011" TargetMode="External" /><Relationship Id="rId28" Type="http://schemas.openxmlformats.org/officeDocument/2006/relationships/hyperlink" Target="https://podminky.urs.cz/item/CS_URS_2025_01/629995103" TargetMode="External" /><Relationship Id="rId29" Type="http://schemas.openxmlformats.org/officeDocument/2006/relationships/hyperlink" Target="https://podminky.urs.cz/item/CS_URS_2025_01/629999030" TargetMode="External" /><Relationship Id="rId30" Type="http://schemas.openxmlformats.org/officeDocument/2006/relationships/hyperlink" Target="https://podminky.urs.cz/item/CS_URS_2025_01/631311127" TargetMode="External" /><Relationship Id="rId31" Type="http://schemas.openxmlformats.org/officeDocument/2006/relationships/hyperlink" Target="https://podminky.urs.cz/item/CS_URS_2025_01/631319012" TargetMode="External" /><Relationship Id="rId32" Type="http://schemas.openxmlformats.org/officeDocument/2006/relationships/hyperlink" Target="https://podminky.urs.cz/item/CS_URS_2025_01/631319221" TargetMode="External" /><Relationship Id="rId33" Type="http://schemas.openxmlformats.org/officeDocument/2006/relationships/hyperlink" Target="https://podminky.urs.cz/item/CS_URS_2025_01/631362021" TargetMode="External" /><Relationship Id="rId34" Type="http://schemas.openxmlformats.org/officeDocument/2006/relationships/hyperlink" Target="https://podminky.urs.cz/item/CS_URS_2025_01/634112112" TargetMode="External" /><Relationship Id="rId35" Type="http://schemas.openxmlformats.org/officeDocument/2006/relationships/hyperlink" Target="https://podminky.urs.cz/item/CS_URS_2025_01/635111241" TargetMode="External" /><Relationship Id="rId36" Type="http://schemas.openxmlformats.org/officeDocument/2006/relationships/hyperlink" Target="https://podminky.urs.cz/item/CS_URS_2025_01/919735112" TargetMode="External" /><Relationship Id="rId37" Type="http://schemas.openxmlformats.org/officeDocument/2006/relationships/hyperlink" Target="https://podminky.urs.cz/item/CS_URS_2025_01/941211111" TargetMode="External" /><Relationship Id="rId38" Type="http://schemas.openxmlformats.org/officeDocument/2006/relationships/hyperlink" Target="https://podminky.urs.cz/item/CS_URS_2025_01/941211211" TargetMode="External" /><Relationship Id="rId39" Type="http://schemas.openxmlformats.org/officeDocument/2006/relationships/hyperlink" Target="https://podminky.urs.cz/item/CS_URS_2025_01/941211811" TargetMode="External" /><Relationship Id="rId40" Type="http://schemas.openxmlformats.org/officeDocument/2006/relationships/hyperlink" Target="https://podminky.urs.cz/item/CS_URS_2025_01/944511111" TargetMode="External" /><Relationship Id="rId41" Type="http://schemas.openxmlformats.org/officeDocument/2006/relationships/hyperlink" Target="https://podminky.urs.cz/item/CS_URS_2025_01/944511211" TargetMode="External" /><Relationship Id="rId42" Type="http://schemas.openxmlformats.org/officeDocument/2006/relationships/hyperlink" Target="https://podminky.urs.cz/item/CS_URS_2025_01/944511811" TargetMode="External" /><Relationship Id="rId43" Type="http://schemas.openxmlformats.org/officeDocument/2006/relationships/hyperlink" Target="https://podminky.urs.cz/item/CS_URS_2025_01/944711114" TargetMode="External" /><Relationship Id="rId44" Type="http://schemas.openxmlformats.org/officeDocument/2006/relationships/hyperlink" Target="https://podminky.urs.cz/item/CS_URS_2025_01/944711214" TargetMode="External" /><Relationship Id="rId45" Type="http://schemas.openxmlformats.org/officeDocument/2006/relationships/hyperlink" Target="https://podminky.urs.cz/item/CS_URS_2025_01/944711814" TargetMode="External" /><Relationship Id="rId46" Type="http://schemas.openxmlformats.org/officeDocument/2006/relationships/hyperlink" Target="https://podminky.urs.cz/item/CS_URS_2025_01/949101111" TargetMode="External" /><Relationship Id="rId47" Type="http://schemas.openxmlformats.org/officeDocument/2006/relationships/hyperlink" Target="https://podminky.urs.cz/item/CS_URS_2025_01/953961114" TargetMode="External" /><Relationship Id="rId48" Type="http://schemas.openxmlformats.org/officeDocument/2006/relationships/hyperlink" Target="https://podminky.urs.cz/item/CS_URS_2025_01/965043341" TargetMode="External" /><Relationship Id="rId49" Type="http://schemas.openxmlformats.org/officeDocument/2006/relationships/hyperlink" Target="https://podminky.urs.cz/item/CS_URS_2025_01/965046111" TargetMode="External" /><Relationship Id="rId50" Type="http://schemas.openxmlformats.org/officeDocument/2006/relationships/hyperlink" Target="https://podminky.urs.cz/item/CS_URS_2025_01/965081313" TargetMode="External" /><Relationship Id="rId51" Type="http://schemas.openxmlformats.org/officeDocument/2006/relationships/hyperlink" Target="https://podminky.urs.cz/item/CS_URS_2025_01/966080113" TargetMode="External" /><Relationship Id="rId52" Type="http://schemas.openxmlformats.org/officeDocument/2006/relationships/hyperlink" Target="https://podminky.urs.cz/item/CS_URS_2025_01/985131311" TargetMode="External" /><Relationship Id="rId53" Type="http://schemas.openxmlformats.org/officeDocument/2006/relationships/hyperlink" Target="https://podminky.urs.cz/item/CS_URS_2025_01/977151111" TargetMode="External" /><Relationship Id="rId54" Type="http://schemas.openxmlformats.org/officeDocument/2006/relationships/hyperlink" Target="https://podminky.urs.cz/item/CS_URS_2025_01/978013191" TargetMode="External" /><Relationship Id="rId55" Type="http://schemas.openxmlformats.org/officeDocument/2006/relationships/hyperlink" Target="https://podminky.urs.cz/item/CS_URS_2025_01/997013211" TargetMode="External" /><Relationship Id="rId56" Type="http://schemas.openxmlformats.org/officeDocument/2006/relationships/hyperlink" Target="https://podminky.urs.cz/item/CS_URS_2025_01/997013501" TargetMode="External" /><Relationship Id="rId57" Type="http://schemas.openxmlformats.org/officeDocument/2006/relationships/hyperlink" Target="https://podminky.urs.cz/item/CS_URS_2025_01/997013509" TargetMode="External" /><Relationship Id="rId58" Type="http://schemas.openxmlformats.org/officeDocument/2006/relationships/hyperlink" Target="https://podminky.urs.cz/item/CS_URS_2025_01/997013601" TargetMode="External" /><Relationship Id="rId59" Type="http://schemas.openxmlformats.org/officeDocument/2006/relationships/hyperlink" Target="https://podminky.urs.cz/item/CS_URS_2025_01/997013645" TargetMode="External" /><Relationship Id="rId60" Type="http://schemas.openxmlformats.org/officeDocument/2006/relationships/hyperlink" Target="https://podminky.urs.cz/item/CS_URS_2025_01/997013631" TargetMode="External" /><Relationship Id="rId61" Type="http://schemas.openxmlformats.org/officeDocument/2006/relationships/hyperlink" Target="https://podminky.urs.cz/item/CS_URS_2025_01/998018001" TargetMode="External" /><Relationship Id="rId62" Type="http://schemas.openxmlformats.org/officeDocument/2006/relationships/hyperlink" Target="https://podminky.urs.cz/item/CS_URS_2025_01/711411002" TargetMode="External" /><Relationship Id="rId63" Type="http://schemas.openxmlformats.org/officeDocument/2006/relationships/hyperlink" Target="https://podminky.urs.cz/item/CS_URS_2025_01/711441559" TargetMode="External" /><Relationship Id="rId64" Type="http://schemas.openxmlformats.org/officeDocument/2006/relationships/hyperlink" Target="https://podminky.urs.cz/item/CS_URS_2025_01/998711121" TargetMode="External" /><Relationship Id="rId65" Type="http://schemas.openxmlformats.org/officeDocument/2006/relationships/hyperlink" Target="https://podminky.urs.cz/item/CS_URS_2025_01/830311811" TargetMode="External" /><Relationship Id="rId66" Type="http://schemas.openxmlformats.org/officeDocument/2006/relationships/hyperlink" Target="https://podminky.urs.cz/item/CS_URS_2025_01/721110961" TargetMode="External" /><Relationship Id="rId67" Type="http://schemas.openxmlformats.org/officeDocument/2006/relationships/hyperlink" Target="https://podminky.urs.cz/item/CS_URS_2025_01/721173315" TargetMode="External" /><Relationship Id="rId68" Type="http://schemas.openxmlformats.org/officeDocument/2006/relationships/hyperlink" Target="https://podminky.urs.cz/item/CS_URS_2025_01/721242115" TargetMode="External" /><Relationship Id="rId69" Type="http://schemas.openxmlformats.org/officeDocument/2006/relationships/hyperlink" Target="https://podminky.urs.cz/item/CS_URS_2025_01/899722114" TargetMode="External" /><Relationship Id="rId70" Type="http://schemas.openxmlformats.org/officeDocument/2006/relationships/hyperlink" Target="https://podminky.urs.cz/item/CS_URS_2025_01/721290111" TargetMode="External" /><Relationship Id="rId71" Type="http://schemas.openxmlformats.org/officeDocument/2006/relationships/hyperlink" Target="https://podminky.urs.cz/item/CS_URS_2025_01/721910922" TargetMode="External" /><Relationship Id="rId72" Type="http://schemas.openxmlformats.org/officeDocument/2006/relationships/hyperlink" Target="https://podminky.urs.cz/item/CS_URS_2025_01/998721121" TargetMode="External" /><Relationship Id="rId73" Type="http://schemas.openxmlformats.org/officeDocument/2006/relationships/hyperlink" Target="https://podminky.urs.cz/item/CS_URS_2025_01/764212634" TargetMode="External" /><Relationship Id="rId74" Type="http://schemas.openxmlformats.org/officeDocument/2006/relationships/hyperlink" Target="https://podminky.urs.cz/item/CS_URS_2025_01/764212673" TargetMode="External" /><Relationship Id="rId75" Type="http://schemas.openxmlformats.org/officeDocument/2006/relationships/hyperlink" Target="https://podminky.urs.cz/item/CS_URS_2025_01/764312605" TargetMode="External" /><Relationship Id="rId76" Type="http://schemas.openxmlformats.org/officeDocument/2006/relationships/hyperlink" Target="https://podminky.urs.cz/item/CS_URS_2025_01/764511602" TargetMode="External" /><Relationship Id="rId77" Type="http://schemas.openxmlformats.org/officeDocument/2006/relationships/hyperlink" Target="https://podminky.urs.cz/item/CS_URS_2025_01/764511642" TargetMode="External" /><Relationship Id="rId78" Type="http://schemas.openxmlformats.org/officeDocument/2006/relationships/hyperlink" Target="https://podminky.urs.cz/item/CS_URS_2025_01/764518622" TargetMode="External" /><Relationship Id="rId79" Type="http://schemas.openxmlformats.org/officeDocument/2006/relationships/hyperlink" Target="https://podminky.urs.cz/item/CS_URS_2025_01/998764121" TargetMode="External" /><Relationship Id="rId80" Type="http://schemas.openxmlformats.org/officeDocument/2006/relationships/hyperlink" Target="https://podminky.urs.cz/item/CS_URS_2025_01/767161824" TargetMode="External" /><Relationship Id="rId81" Type="http://schemas.openxmlformats.org/officeDocument/2006/relationships/hyperlink" Target="https://podminky.urs.cz/item/CS_URS_2025_01/767391207" TargetMode="External" /><Relationship Id="rId82" Type="http://schemas.openxmlformats.org/officeDocument/2006/relationships/hyperlink" Target="https://podminky.urs.cz/item/CS_URS_2025_01/767995101" TargetMode="External" /><Relationship Id="rId83" Type="http://schemas.openxmlformats.org/officeDocument/2006/relationships/hyperlink" Target="https://podminky.urs.cz/item/CS_URS_2025_01/767995111" TargetMode="External" /><Relationship Id="rId84" Type="http://schemas.openxmlformats.org/officeDocument/2006/relationships/hyperlink" Target="https://podminky.urs.cz/item/CS_URS_2025_01/767995113" TargetMode="External" /><Relationship Id="rId85" Type="http://schemas.openxmlformats.org/officeDocument/2006/relationships/hyperlink" Target="https://podminky.urs.cz/item/CS_URS_2025_01/767995115" TargetMode="External" /><Relationship Id="rId86" Type="http://schemas.openxmlformats.org/officeDocument/2006/relationships/hyperlink" Target="https://podminky.urs.cz/item/CS_URS_2025_01/998767121" TargetMode="External" /><Relationship Id="rId87" Type="http://schemas.openxmlformats.org/officeDocument/2006/relationships/hyperlink" Target="https://podminky.urs.cz/item/CS_URS_2025_01/771121011" TargetMode="External" /><Relationship Id="rId88" Type="http://schemas.openxmlformats.org/officeDocument/2006/relationships/hyperlink" Target="https://podminky.urs.cz/item/CS_URS_2025_01/771161022" TargetMode="External" /><Relationship Id="rId89" Type="http://schemas.openxmlformats.org/officeDocument/2006/relationships/hyperlink" Target="https://podminky.urs.cz/item/CS_URS_2025_01/771574433" TargetMode="External" /><Relationship Id="rId90" Type="http://schemas.openxmlformats.org/officeDocument/2006/relationships/hyperlink" Target="https://podminky.urs.cz/item/CS_URS_2025_01/771574436" TargetMode="External" /><Relationship Id="rId91" Type="http://schemas.openxmlformats.org/officeDocument/2006/relationships/hyperlink" Target="https://podminky.urs.cz/item/CS_URS_2025_01/771591122" TargetMode="External" /><Relationship Id="rId92" Type="http://schemas.openxmlformats.org/officeDocument/2006/relationships/hyperlink" Target="https://podminky.urs.cz/item/CS_URS_2025_01/931994141" TargetMode="External" /><Relationship Id="rId93" Type="http://schemas.openxmlformats.org/officeDocument/2006/relationships/hyperlink" Target="https://podminky.urs.cz/item/CS_URS_2025_01/771591207" TargetMode="External" /><Relationship Id="rId94" Type="http://schemas.openxmlformats.org/officeDocument/2006/relationships/hyperlink" Target="https://podminky.urs.cz/item/CS_URS_2025_01/771591237" TargetMode="External" /><Relationship Id="rId95" Type="http://schemas.openxmlformats.org/officeDocument/2006/relationships/hyperlink" Target="https://podminky.urs.cz/item/CS_URS_2025_01/998771121" TargetMode="External" /><Relationship Id="rId96" Type="http://schemas.openxmlformats.org/officeDocument/2006/relationships/hyperlink" Target="https://podminky.urs.cz/item/CS_URS_2025_01/783306809" TargetMode="External" /><Relationship Id="rId97" Type="http://schemas.openxmlformats.org/officeDocument/2006/relationships/hyperlink" Target="https://podminky.urs.cz/item/CS_URS_2025_01/783301313" TargetMode="External" /><Relationship Id="rId98" Type="http://schemas.openxmlformats.org/officeDocument/2006/relationships/hyperlink" Target="https://podminky.urs.cz/item/CS_URS_2025_01/783314201" TargetMode="External" /><Relationship Id="rId99" Type="http://schemas.openxmlformats.org/officeDocument/2006/relationships/hyperlink" Target="https://podminky.urs.cz/item/CS_URS_2025_01/783315101" TargetMode="External" /><Relationship Id="rId100" Type="http://schemas.openxmlformats.org/officeDocument/2006/relationships/hyperlink" Target="https://podminky.urs.cz/item/CS_URS_2025_01/783317101" TargetMode="External" /><Relationship Id="rId10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3"/>
      <c r="BS17" s="19" t="s">
        <v>42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51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52</v>
      </c>
      <c r="E29" s="50"/>
      <c r="F29" s="34" t="s">
        <v>53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59</v>
      </c>
      <c r="U35" s="57"/>
      <c r="V35" s="57"/>
      <c r="W35" s="57"/>
      <c r="X35" s="59" t="s">
        <v>60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20250110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Přístřešek nad vstupem mezi křídly A a A1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Vydmuchov 399/5, Karviná - Ráj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2. 6. 2025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Nemocnice Karviná - Ráj, p. 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HAMROZI s.r.o.</v>
      </c>
      <c r="AN49" s="67"/>
      <c r="AO49" s="67"/>
      <c r="AP49" s="67"/>
      <c r="AQ49" s="43"/>
      <c r="AR49" s="47"/>
      <c r="AS49" s="77" t="s">
        <v>62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43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63</v>
      </c>
      <c r="D52" s="90"/>
      <c r="E52" s="90"/>
      <c r="F52" s="90"/>
      <c r="G52" s="90"/>
      <c r="H52" s="91"/>
      <c r="I52" s="92" t="s">
        <v>64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65</v>
      </c>
      <c r="AH52" s="90"/>
      <c r="AI52" s="90"/>
      <c r="AJ52" s="90"/>
      <c r="AK52" s="90"/>
      <c r="AL52" s="90"/>
      <c r="AM52" s="90"/>
      <c r="AN52" s="92" t="s">
        <v>66</v>
      </c>
      <c r="AO52" s="90"/>
      <c r="AP52" s="90"/>
      <c r="AQ52" s="94" t="s">
        <v>67</v>
      </c>
      <c r="AR52" s="47"/>
      <c r="AS52" s="95" t="s">
        <v>68</v>
      </c>
      <c r="AT52" s="96" t="s">
        <v>69</v>
      </c>
      <c r="AU52" s="96" t="s">
        <v>70</v>
      </c>
      <c r="AV52" s="96" t="s">
        <v>71</v>
      </c>
      <c r="AW52" s="96" t="s">
        <v>72</v>
      </c>
      <c r="AX52" s="96" t="s">
        <v>73</v>
      </c>
      <c r="AY52" s="96" t="s">
        <v>74</v>
      </c>
      <c r="AZ52" s="96" t="s">
        <v>75</v>
      </c>
      <c r="BA52" s="96" t="s">
        <v>76</v>
      </c>
      <c r="BB52" s="96" t="s">
        <v>77</v>
      </c>
      <c r="BC52" s="96" t="s">
        <v>78</v>
      </c>
      <c r="BD52" s="97" t="s">
        <v>79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44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81</v>
      </c>
      <c r="BT54" s="112" t="s">
        <v>82</v>
      </c>
      <c r="BU54" s="113" t="s">
        <v>83</v>
      </c>
      <c r="BV54" s="112" t="s">
        <v>84</v>
      </c>
      <c r="BW54" s="112" t="s">
        <v>5</v>
      </c>
      <c r="BX54" s="112" t="s">
        <v>85</v>
      </c>
      <c r="CL54" s="112" t="s">
        <v>19</v>
      </c>
    </row>
    <row r="55" s="7" customFormat="1" ht="24.75" customHeight="1">
      <c r="A55" s="114" t="s">
        <v>86</v>
      </c>
      <c r="B55" s="115"/>
      <c r="C55" s="116"/>
      <c r="D55" s="117" t="s">
        <v>87</v>
      </c>
      <c r="E55" s="117"/>
      <c r="F55" s="117"/>
      <c r="G55" s="117"/>
      <c r="H55" s="117"/>
      <c r="I55" s="118"/>
      <c r="J55" s="117" t="s">
        <v>17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Přístřešek nad vs...'!J30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88</v>
      </c>
      <c r="AR55" s="121"/>
      <c r="AS55" s="122">
        <v>0</v>
      </c>
      <c r="AT55" s="123">
        <f>ROUND(SUM(AV55:AW55),2)</f>
        <v>0</v>
      </c>
      <c r="AU55" s="124">
        <f>'SO 01 - Přístřešek nad vs...'!P95</f>
        <v>0</v>
      </c>
      <c r="AV55" s="123">
        <f>'SO 01 - Přístřešek nad vs...'!J33</f>
        <v>0</v>
      </c>
      <c r="AW55" s="123">
        <f>'SO 01 - Přístřešek nad vs...'!J34</f>
        <v>0</v>
      </c>
      <c r="AX55" s="123">
        <f>'SO 01 - Přístřešek nad vs...'!J35</f>
        <v>0</v>
      </c>
      <c r="AY55" s="123">
        <f>'SO 01 - Přístřešek nad vs...'!J36</f>
        <v>0</v>
      </c>
      <c r="AZ55" s="123">
        <f>'SO 01 - Přístřešek nad vs...'!F33</f>
        <v>0</v>
      </c>
      <c r="BA55" s="123">
        <f>'SO 01 - Přístřešek nad vs...'!F34</f>
        <v>0</v>
      </c>
      <c r="BB55" s="123">
        <f>'SO 01 - Přístřešek nad vs...'!F35</f>
        <v>0</v>
      </c>
      <c r="BC55" s="123">
        <f>'SO 01 - Přístřešek nad vs...'!F36</f>
        <v>0</v>
      </c>
      <c r="BD55" s="125">
        <f>'SO 01 - Přístřešek nad vs...'!F37</f>
        <v>0</v>
      </c>
      <c r="BE55" s="7"/>
      <c r="BT55" s="126" t="s">
        <v>89</v>
      </c>
      <c r="BV55" s="126" t="s">
        <v>84</v>
      </c>
      <c r="BW55" s="126" t="s">
        <v>90</v>
      </c>
      <c r="BX55" s="126" t="s">
        <v>5</v>
      </c>
      <c r="CL55" s="126" t="s">
        <v>44</v>
      </c>
      <c r="CM55" s="126" t="s">
        <v>91</v>
      </c>
    </row>
    <row r="56" s="7" customFormat="1" ht="16.5" customHeight="1">
      <c r="A56" s="114" t="s">
        <v>86</v>
      </c>
      <c r="B56" s="115"/>
      <c r="C56" s="116"/>
      <c r="D56" s="117" t="s">
        <v>92</v>
      </c>
      <c r="E56" s="117"/>
      <c r="F56" s="117"/>
      <c r="G56" s="117"/>
      <c r="H56" s="117"/>
      <c r="I56" s="118"/>
      <c r="J56" s="117" t="s">
        <v>93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 - Vedlejší a ostatní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94</v>
      </c>
      <c r="AR56" s="121"/>
      <c r="AS56" s="127">
        <v>0</v>
      </c>
      <c r="AT56" s="128">
        <f>ROUND(SUM(AV56:AW56),2)</f>
        <v>0</v>
      </c>
      <c r="AU56" s="129">
        <f>'VRN - Vedlejší a ostatní ...'!P87</f>
        <v>0</v>
      </c>
      <c r="AV56" s="128">
        <f>'VRN - Vedlejší a ostatní ...'!J33</f>
        <v>0</v>
      </c>
      <c r="AW56" s="128">
        <f>'VRN - Vedlejší a ostatní ...'!J34</f>
        <v>0</v>
      </c>
      <c r="AX56" s="128">
        <f>'VRN - Vedlejší a ostatní ...'!J35</f>
        <v>0</v>
      </c>
      <c r="AY56" s="128">
        <f>'VRN - Vedlejší a ostatní ...'!J36</f>
        <v>0</v>
      </c>
      <c r="AZ56" s="128">
        <f>'VRN - Vedlejší a ostatní ...'!F33</f>
        <v>0</v>
      </c>
      <c r="BA56" s="128">
        <f>'VRN - Vedlejší a ostatní ...'!F34</f>
        <v>0</v>
      </c>
      <c r="BB56" s="128">
        <f>'VRN - Vedlejší a ostatní ...'!F35</f>
        <v>0</v>
      </c>
      <c r="BC56" s="128">
        <f>'VRN - Vedlejší a ostatní ...'!F36</f>
        <v>0</v>
      </c>
      <c r="BD56" s="130">
        <f>'VRN - Vedlejší a ostatní ...'!F37</f>
        <v>0</v>
      </c>
      <c r="BE56" s="7"/>
      <c r="BT56" s="126" t="s">
        <v>89</v>
      </c>
      <c r="BV56" s="126" t="s">
        <v>84</v>
      </c>
      <c r="BW56" s="126" t="s">
        <v>95</v>
      </c>
      <c r="BX56" s="126" t="s">
        <v>5</v>
      </c>
      <c r="CL56" s="126" t="s">
        <v>44</v>
      </c>
      <c r="CM56" s="126" t="s">
        <v>91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NIPXi/XWDg7kSu0V6/rwwpx3W2Mw+A1bnqOkFj00ia+u7WrsPeSFk++bYojuFpgjVW4RTK2pmBN9XZ0B7fzw6w==" hashValue="U3qTRwdrOuC+zMUKKy+t8T1WwEulbOr8pmPeveAyxfkYQzStADMCoumBp7OcRluNxJRQ3GyrfJw1xqc1FWuzo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Přístřešek nad vs...'!C2" display="/"/>
    <hyperlink ref="A56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96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Přístřešek nad vstupem mezi křídly A a A1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44</v>
      </c>
      <c r="G11" s="41"/>
      <c r="H11" s="41"/>
      <c r="I11" s="135" t="s">
        <v>20</v>
      </c>
      <c r="J11" s="139" t="s">
        <v>44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2. 6. 2025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41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43</v>
      </c>
      <c r="E23" s="41"/>
      <c r="F23" s="41"/>
      <c r="G23" s="41"/>
      <c r="H23" s="41"/>
      <c r="I23" s="135" t="s">
        <v>31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34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44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ROUND((SUM(BE95:BE730)),  2)</f>
        <v>0</v>
      </c>
      <c r="G33" s="41"/>
      <c r="H33" s="41"/>
      <c r="I33" s="151">
        <v>0.20999999999999999</v>
      </c>
      <c r="J33" s="150">
        <f>ROUND(((SUM(BE95:BE730))*I33),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ROUND((SUM(BF95:BF730)),  2)</f>
        <v>0</v>
      </c>
      <c r="G34" s="41"/>
      <c r="H34" s="41"/>
      <c r="I34" s="151">
        <v>0.12</v>
      </c>
      <c r="J34" s="150">
        <f>ROUND(((SUM(BF95:BF730))*I34),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ROUND((SUM(BG95:BG730)),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ROUND((SUM(BH95:BH730)),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ROUND((SUM(BI95:BI730)),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Přístřešek nad vstupem mezi křídly A a A1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Přístřešek nad vstupem mezi křídly A a A1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Vydmuchov 399/5, Karviná - Ráj</v>
      </c>
      <c r="G52" s="43"/>
      <c r="H52" s="43"/>
      <c r="I52" s="34" t="s">
        <v>24</v>
      </c>
      <c r="J52" s="75" t="str">
        <f>IF(J12="","",J12)</f>
        <v>2. 6. 2025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Nemocnice Karviná - Ráj, p. o.</v>
      </c>
      <c r="G54" s="43"/>
      <c r="H54" s="43"/>
      <c r="I54" s="34" t="s">
        <v>38</v>
      </c>
      <c r="J54" s="39" t="str">
        <f>E21</f>
        <v>HAMROZI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100</v>
      </c>
      <c r="D57" s="165"/>
      <c r="E57" s="165"/>
      <c r="F57" s="165"/>
      <c r="G57" s="165"/>
      <c r="H57" s="165"/>
      <c r="I57" s="165"/>
      <c r="J57" s="166" t="s">
        <v>101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102</v>
      </c>
    </row>
    <row r="60" s="9" customFormat="1" ht="24.96" customHeight="1">
      <c r="A60" s="9"/>
      <c r="B60" s="168"/>
      <c r="C60" s="169"/>
      <c r="D60" s="170" t="s">
        <v>103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104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105</v>
      </c>
      <c r="E62" s="177"/>
      <c r="F62" s="177"/>
      <c r="G62" s="177"/>
      <c r="H62" s="177"/>
      <c r="I62" s="177"/>
      <c r="J62" s="178">
        <f>J184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106</v>
      </c>
      <c r="E63" s="177"/>
      <c r="F63" s="177"/>
      <c r="G63" s="177"/>
      <c r="H63" s="177"/>
      <c r="I63" s="177"/>
      <c r="J63" s="178">
        <f>J200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107</v>
      </c>
      <c r="E64" s="177"/>
      <c r="F64" s="177"/>
      <c r="G64" s="177"/>
      <c r="H64" s="177"/>
      <c r="I64" s="177"/>
      <c r="J64" s="178">
        <f>J226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108</v>
      </c>
      <c r="E65" s="177"/>
      <c r="F65" s="177"/>
      <c r="G65" s="177"/>
      <c r="H65" s="177"/>
      <c r="I65" s="177"/>
      <c r="J65" s="178">
        <f>J311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109</v>
      </c>
      <c r="E66" s="177"/>
      <c r="F66" s="177"/>
      <c r="G66" s="177"/>
      <c r="H66" s="177"/>
      <c r="I66" s="177"/>
      <c r="J66" s="178">
        <f>J409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110</v>
      </c>
      <c r="E67" s="177"/>
      <c r="F67" s="177"/>
      <c r="G67" s="177"/>
      <c r="H67" s="177"/>
      <c r="I67" s="177"/>
      <c r="J67" s="178">
        <f>J429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111</v>
      </c>
      <c r="E68" s="171"/>
      <c r="F68" s="171"/>
      <c r="G68" s="171"/>
      <c r="H68" s="171"/>
      <c r="I68" s="171"/>
      <c r="J68" s="172">
        <f>J432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112</v>
      </c>
      <c r="E69" s="177"/>
      <c r="F69" s="177"/>
      <c r="G69" s="177"/>
      <c r="H69" s="177"/>
      <c r="I69" s="177"/>
      <c r="J69" s="178">
        <f>J433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113</v>
      </c>
      <c r="E70" s="177"/>
      <c r="F70" s="177"/>
      <c r="G70" s="177"/>
      <c r="H70" s="177"/>
      <c r="I70" s="177"/>
      <c r="J70" s="178">
        <f>J452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114</v>
      </c>
      <c r="E71" s="177"/>
      <c r="F71" s="177"/>
      <c r="G71" s="177"/>
      <c r="H71" s="177"/>
      <c r="I71" s="177"/>
      <c r="J71" s="178">
        <f>J483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115</v>
      </c>
      <c r="E72" s="177"/>
      <c r="F72" s="177"/>
      <c r="G72" s="177"/>
      <c r="H72" s="177"/>
      <c r="I72" s="177"/>
      <c r="J72" s="178">
        <f>J513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116</v>
      </c>
      <c r="E73" s="177"/>
      <c r="F73" s="177"/>
      <c r="G73" s="177"/>
      <c r="H73" s="177"/>
      <c r="I73" s="177"/>
      <c r="J73" s="178">
        <f>J634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117</v>
      </c>
      <c r="E74" s="177"/>
      <c r="F74" s="177"/>
      <c r="G74" s="177"/>
      <c r="H74" s="177"/>
      <c r="I74" s="177"/>
      <c r="J74" s="178">
        <f>J698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118</v>
      </c>
      <c r="E75" s="177"/>
      <c r="F75" s="177"/>
      <c r="G75" s="177"/>
      <c r="H75" s="177"/>
      <c r="I75" s="177"/>
      <c r="J75" s="178">
        <f>J722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5" t="s">
        <v>119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63" t="str">
        <f>E7</f>
        <v>Přístřešek nad vstupem mezi křídly A a A1</v>
      </c>
      <c r="F85" s="34"/>
      <c r="G85" s="34"/>
      <c r="H85" s="34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97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 01 - Přístřešek nad vstupem mezi křídly A a A1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4" t="s">
        <v>22</v>
      </c>
      <c r="D89" s="43"/>
      <c r="E89" s="43"/>
      <c r="F89" s="29" t="str">
        <f>F12</f>
        <v>Vydmuchov 399/5, Karviná - Ráj</v>
      </c>
      <c r="G89" s="43"/>
      <c r="H89" s="43"/>
      <c r="I89" s="34" t="s">
        <v>24</v>
      </c>
      <c r="J89" s="75" t="str">
        <f>IF(J12="","",J12)</f>
        <v>2. 6. 2025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4" t="s">
        <v>30</v>
      </c>
      <c r="D91" s="43"/>
      <c r="E91" s="43"/>
      <c r="F91" s="29" t="str">
        <f>E15</f>
        <v>Nemocnice Karviná - Ráj, p. o.</v>
      </c>
      <c r="G91" s="43"/>
      <c r="H91" s="43"/>
      <c r="I91" s="34" t="s">
        <v>38</v>
      </c>
      <c r="J91" s="39" t="str">
        <f>E21</f>
        <v>HAMROZI s.r.o.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4" t="s">
        <v>36</v>
      </c>
      <c r="D92" s="43"/>
      <c r="E92" s="43"/>
      <c r="F92" s="29" t="str">
        <f>IF(E18="","",E18)</f>
        <v>Vyplň údaj</v>
      </c>
      <c r="G92" s="43"/>
      <c r="H92" s="43"/>
      <c r="I92" s="34" t="s">
        <v>43</v>
      </c>
      <c r="J92" s="39" t="str">
        <f>E24</f>
        <v xml:space="preserve"> 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120</v>
      </c>
      <c r="D94" s="183" t="s">
        <v>67</v>
      </c>
      <c r="E94" s="183" t="s">
        <v>63</v>
      </c>
      <c r="F94" s="183" t="s">
        <v>64</v>
      </c>
      <c r="G94" s="183" t="s">
        <v>121</v>
      </c>
      <c r="H94" s="183" t="s">
        <v>122</v>
      </c>
      <c r="I94" s="183" t="s">
        <v>123</v>
      </c>
      <c r="J94" s="183" t="s">
        <v>101</v>
      </c>
      <c r="K94" s="184" t="s">
        <v>124</v>
      </c>
      <c r="L94" s="185"/>
      <c r="M94" s="95" t="s">
        <v>44</v>
      </c>
      <c r="N94" s="96" t="s">
        <v>52</v>
      </c>
      <c r="O94" s="96" t="s">
        <v>125</v>
      </c>
      <c r="P94" s="96" t="s">
        <v>126</v>
      </c>
      <c r="Q94" s="96" t="s">
        <v>127</v>
      </c>
      <c r="R94" s="96" t="s">
        <v>128</v>
      </c>
      <c r="S94" s="96" t="s">
        <v>129</v>
      </c>
      <c r="T94" s="97" t="s">
        <v>130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131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P96+P432</f>
        <v>0</v>
      </c>
      <c r="Q95" s="99"/>
      <c r="R95" s="188">
        <f>R96+R432</f>
        <v>164.82739076000001</v>
      </c>
      <c r="S95" s="99"/>
      <c r="T95" s="189">
        <f>T96+T432</f>
        <v>24.336766000000001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81</v>
      </c>
      <c r="AU95" s="19" t="s">
        <v>102</v>
      </c>
      <c r="BK95" s="190">
        <f>BK96+BK432</f>
        <v>0</v>
      </c>
    </row>
    <row r="96" s="12" customFormat="1" ht="25.92" customHeight="1">
      <c r="A96" s="12"/>
      <c r="B96" s="191"/>
      <c r="C96" s="192"/>
      <c r="D96" s="193" t="s">
        <v>81</v>
      </c>
      <c r="E96" s="194" t="s">
        <v>132</v>
      </c>
      <c r="F96" s="194" t="s">
        <v>133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P97+P184+P200+P226+P311+P409+P429</f>
        <v>0</v>
      </c>
      <c r="Q96" s="199"/>
      <c r="R96" s="200">
        <f>R97+R184+R200+R226+R311+R409+R429</f>
        <v>153.47898430000001</v>
      </c>
      <c r="S96" s="199"/>
      <c r="T96" s="201">
        <f>T97+T184+T200+T226+T311+T409+T429</f>
        <v>22.20008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89</v>
      </c>
      <c r="AT96" s="203" t="s">
        <v>81</v>
      </c>
      <c r="AU96" s="203" t="s">
        <v>82</v>
      </c>
      <c r="AY96" s="202" t="s">
        <v>134</v>
      </c>
      <c r="BK96" s="204">
        <f>BK97+BK184+BK200+BK226+BK311+BK409+BK429</f>
        <v>0</v>
      </c>
    </row>
    <row r="97" s="12" customFormat="1" ht="22.8" customHeight="1">
      <c r="A97" s="12"/>
      <c r="B97" s="191"/>
      <c r="C97" s="192"/>
      <c r="D97" s="193" t="s">
        <v>81</v>
      </c>
      <c r="E97" s="205" t="s">
        <v>89</v>
      </c>
      <c r="F97" s="205" t="s">
        <v>135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SUM(P98:P183)</f>
        <v>0</v>
      </c>
      <c r="Q97" s="199"/>
      <c r="R97" s="200">
        <f>SUM(R98:R183)</f>
        <v>4.5682640000000001</v>
      </c>
      <c r="S97" s="199"/>
      <c r="T97" s="201">
        <f>SUM(T98:T183)</f>
        <v>15.245000000000001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89</v>
      </c>
      <c r="AT97" s="203" t="s">
        <v>81</v>
      </c>
      <c r="AU97" s="203" t="s">
        <v>89</v>
      </c>
      <c r="AY97" s="202" t="s">
        <v>134</v>
      </c>
      <c r="BK97" s="204">
        <f>SUM(BK98:BK183)</f>
        <v>0</v>
      </c>
    </row>
    <row r="98" s="2" customFormat="1" ht="55.5" customHeight="1">
      <c r="A98" s="41"/>
      <c r="B98" s="42"/>
      <c r="C98" s="207" t="s">
        <v>89</v>
      </c>
      <c r="D98" s="207" t="s">
        <v>136</v>
      </c>
      <c r="E98" s="208" t="s">
        <v>137</v>
      </c>
      <c r="F98" s="209" t="s">
        <v>138</v>
      </c>
      <c r="G98" s="210" t="s">
        <v>139</v>
      </c>
      <c r="H98" s="211">
        <v>7</v>
      </c>
      <c r="I98" s="212"/>
      <c r="J98" s="213">
        <f>ROUND(I98*H98,2)</f>
        <v>0</v>
      </c>
      <c r="K98" s="209" t="s">
        <v>140</v>
      </c>
      <c r="L98" s="47"/>
      <c r="M98" s="214" t="s">
        <v>44</v>
      </c>
      <c r="N98" s="215" t="s">
        <v>53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0.28999999999999998</v>
      </c>
      <c r="T98" s="217">
        <f>S98*H98</f>
        <v>2.0299999999999998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141</v>
      </c>
      <c r="AT98" s="218" t="s">
        <v>136</v>
      </c>
      <c r="AU98" s="218" t="s">
        <v>91</v>
      </c>
      <c r="AY98" s="19" t="s">
        <v>134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89</v>
      </c>
      <c r="BK98" s="219">
        <f>ROUND(I98*H98,2)</f>
        <v>0</v>
      </c>
      <c r="BL98" s="19" t="s">
        <v>141</v>
      </c>
      <c r="BM98" s="218" t="s">
        <v>142</v>
      </c>
    </row>
    <row r="99" s="2" customFormat="1">
      <c r="A99" s="41"/>
      <c r="B99" s="42"/>
      <c r="C99" s="43"/>
      <c r="D99" s="220" t="s">
        <v>143</v>
      </c>
      <c r="E99" s="43"/>
      <c r="F99" s="221" t="s">
        <v>144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143</v>
      </c>
      <c r="AU99" s="19" t="s">
        <v>91</v>
      </c>
    </row>
    <row r="100" s="13" customFormat="1">
      <c r="A100" s="13"/>
      <c r="B100" s="225"/>
      <c r="C100" s="226"/>
      <c r="D100" s="227" t="s">
        <v>145</v>
      </c>
      <c r="E100" s="228" t="s">
        <v>44</v>
      </c>
      <c r="F100" s="229" t="s">
        <v>146</v>
      </c>
      <c r="G100" s="226"/>
      <c r="H100" s="228" t="s">
        <v>44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145</v>
      </c>
      <c r="AU100" s="235" t="s">
        <v>91</v>
      </c>
      <c r="AV100" s="13" t="s">
        <v>89</v>
      </c>
      <c r="AW100" s="13" t="s">
        <v>42</v>
      </c>
      <c r="AX100" s="13" t="s">
        <v>82</v>
      </c>
      <c r="AY100" s="235" t="s">
        <v>134</v>
      </c>
    </row>
    <row r="101" s="14" customFormat="1">
      <c r="A101" s="14"/>
      <c r="B101" s="236"/>
      <c r="C101" s="237"/>
      <c r="D101" s="227" t="s">
        <v>145</v>
      </c>
      <c r="E101" s="238" t="s">
        <v>44</v>
      </c>
      <c r="F101" s="239" t="s">
        <v>147</v>
      </c>
      <c r="G101" s="237"/>
      <c r="H101" s="240">
        <v>7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145</v>
      </c>
      <c r="AU101" s="246" t="s">
        <v>91</v>
      </c>
      <c r="AV101" s="14" t="s">
        <v>91</v>
      </c>
      <c r="AW101" s="14" t="s">
        <v>42</v>
      </c>
      <c r="AX101" s="14" t="s">
        <v>82</v>
      </c>
      <c r="AY101" s="246" t="s">
        <v>134</v>
      </c>
    </row>
    <row r="102" s="15" customFormat="1">
      <c r="A102" s="15"/>
      <c r="B102" s="247"/>
      <c r="C102" s="248"/>
      <c r="D102" s="227" t="s">
        <v>145</v>
      </c>
      <c r="E102" s="249" t="s">
        <v>44</v>
      </c>
      <c r="F102" s="250" t="s">
        <v>148</v>
      </c>
      <c r="G102" s="248"/>
      <c r="H102" s="251">
        <v>7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145</v>
      </c>
      <c r="AU102" s="257" t="s">
        <v>91</v>
      </c>
      <c r="AV102" s="15" t="s">
        <v>141</v>
      </c>
      <c r="AW102" s="15" t="s">
        <v>42</v>
      </c>
      <c r="AX102" s="15" t="s">
        <v>89</v>
      </c>
      <c r="AY102" s="257" t="s">
        <v>134</v>
      </c>
    </row>
    <row r="103" s="2" customFormat="1" ht="49.05" customHeight="1">
      <c r="A103" s="41"/>
      <c r="B103" s="42"/>
      <c r="C103" s="207" t="s">
        <v>91</v>
      </c>
      <c r="D103" s="207" t="s">
        <v>136</v>
      </c>
      <c r="E103" s="208" t="s">
        <v>149</v>
      </c>
      <c r="F103" s="209" t="s">
        <v>150</v>
      </c>
      <c r="G103" s="210" t="s">
        <v>139</v>
      </c>
      <c r="H103" s="211">
        <v>7</v>
      </c>
      <c r="I103" s="212"/>
      <c r="J103" s="213">
        <f>ROUND(I103*H103,2)</f>
        <v>0</v>
      </c>
      <c r="K103" s="209" t="s">
        <v>140</v>
      </c>
      <c r="L103" s="47"/>
      <c r="M103" s="214" t="s">
        <v>44</v>
      </c>
      <c r="N103" s="215" t="s">
        <v>53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0.22</v>
      </c>
      <c r="T103" s="217">
        <f>S103*H103</f>
        <v>1.54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141</v>
      </c>
      <c r="AT103" s="218" t="s">
        <v>136</v>
      </c>
      <c r="AU103" s="218" t="s">
        <v>91</v>
      </c>
      <c r="AY103" s="19" t="s">
        <v>134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89</v>
      </c>
      <c r="BK103" s="219">
        <f>ROUND(I103*H103,2)</f>
        <v>0</v>
      </c>
      <c r="BL103" s="19" t="s">
        <v>141</v>
      </c>
      <c r="BM103" s="218" t="s">
        <v>151</v>
      </c>
    </row>
    <row r="104" s="2" customFormat="1">
      <c r="A104" s="41"/>
      <c r="B104" s="42"/>
      <c r="C104" s="43"/>
      <c r="D104" s="220" t="s">
        <v>143</v>
      </c>
      <c r="E104" s="43"/>
      <c r="F104" s="221" t="s">
        <v>152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19" t="s">
        <v>143</v>
      </c>
      <c r="AU104" s="19" t="s">
        <v>91</v>
      </c>
    </row>
    <row r="105" s="13" customFormat="1">
      <c r="A105" s="13"/>
      <c r="B105" s="225"/>
      <c r="C105" s="226"/>
      <c r="D105" s="227" t="s">
        <v>145</v>
      </c>
      <c r="E105" s="228" t="s">
        <v>44</v>
      </c>
      <c r="F105" s="229" t="s">
        <v>146</v>
      </c>
      <c r="G105" s="226"/>
      <c r="H105" s="228" t="s">
        <v>44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145</v>
      </c>
      <c r="AU105" s="235" t="s">
        <v>91</v>
      </c>
      <c r="AV105" s="13" t="s">
        <v>89</v>
      </c>
      <c r="AW105" s="13" t="s">
        <v>42</v>
      </c>
      <c r="AX105" s="13" t="s">
        <v>82</v>
      </c>
      <c r="AY105" s="235" t="s">
        <v>134</v>
      </c>
    </row>
    <row r="106" s="14" customFormat="1">
      <c r="A106" s="14"/>
      <c r="B106" s="236"/>
      <c r="C106" s="237"/>
      <c r="D106" s="227" t="s">
        <v>145</v>
      </c>
      <c r="E106" s="238" t="s">
        <v>44</v>
      </c>
      <c r="F106" s="239" t="s">
        <v>147</v>
      </c>
      <c r="G106" s="237"/>
      <c r="H106" s="240">
        <v>7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145</v>
      </c>
      <c r="AU106" s="246" t="s">
        <v>91</v>
      </c>
      <c r="AV106" s="14" t="s">
        <v>91</v>
      </c>
      <c r="AW106" s="14" t="s">
        <v>42</v>
      </c>
      <c r="AX106" s="14" t="s">
        <v>82</v>
      </c>
      <c r="AY106" s="246" t="s">
        <v>134</v>
      </c>
    </row>
    <row r="107" s="15" customFormat="1">
      <c r="A107" s="15"/>
      <c r="B107" s="247"/>
      <c r="C107" s="248"/>
      <c r="D107" s="227" t="s">
        <v>145</v>
      </c>
      <c r="E107" s="249" t="s">
        <v>44</v>
      </c>
      <c r="F107" s="250" t="s">
        <v>148</v>
      </c>
      <c r="G107" s="248"/>
      <c r="H107" s="251">
        <v>7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145</v>
      </c>
      <c r="AU107" s="257" t="s">
        <v>91</v>
      </c>
      <c r="AV107" s="15" t="s">
        <v>141</v>
      </c>
      <c r="AW107" s="15" t="s">
        <v>42</v>
      </c>
      <c r="AX107" s="15" t="s">
        <v>89</v>
      </c>
      <c r="AY107" s="257" t="s">
        <v>134</v>
      </c>
    </row>
    <row r="108" s="2" customFormat="1" ht="55.5" customHeight="1">
      <c r="A108" s="41"/>
      <c r="B108" s="42"/>
      <c r="C108" s="207" t="s">
        <v>153</v>
      </c>
      <c r="D108" s="207" t="s">
        <v>136</v>
      </c>
      <c r="E108" s="208" t="s">
        <v>154</v>
      </c>
      <c r="F108" s="209" t="s">
        <v>155</v>
      </c>
      <c r="G108" s="210" t="s">
        <v>156</v>
      </c>
      <c r="H108" s="211">
        <v>4.6699999999999999</v>
      </c>
      <c r="I108" s="212"/>
      <c r="J108" s="213">
        <f>ROUND(I108*H108,2)</f>
        <v>0</v>
      </c>
      <c r="K108" s="209" t="s">
        <v>140</v>
      </c>
      <c r="L108" s="47"/>
      <c r="M108" s="214" t="s">
        <v>44</v>
      </c>
      <c r="N108" s="215" t="s">
        <v>53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2.5</v>
      </c>
      <c r="T108" s="217">
        <f>S108*H108</f>
        <v>11.675000000000001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141</v>
      </c>
      <c r="AT108" s="218" t="s">
        <v>136</v>
      </c>
      <c r="AU108" s="218" t="s">
        <v>91</v>
      </c>
      <c r="AY108" s="19" t="s">
        <v>134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89</v>
      </c>
      <c r="BK108" s="219">
        <f>ROUND(I108*H108,2)</f>
        <v>0</v>
      </c>
      <c r="BL108" s="19" t="s">
        <v>141</v>
      </c>
      <c r="BM108" s="218" t="s">
        <v>157</v>
      </c>
    </row>
    <row r="109" s="2" customFormat="1">
      <c r="A109" s="41"/>
      <c r="B109" s="42"/>
      <c r="C109" s="43"/>
      <c r="D109" s="220" t="s">
        <v>143</v>
      </c>
      <c r="E109" s="43"/>
      <c r="F109" s="221" t="s">
        <v>158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143</v>
      </c>
      <c r="AU109" s="19" t="s">
        <v>91</v>
      </c>
    </row>
    <row r="110" s="13" customFormat="1">
      <c r="A110" s="13"/>
      <c r="B110" s="225"/>
      <c r="C110" s="226"/>
      <c r="D110" s="227" t="s">
        <v>145</v>
      </c>
      <c r="E110" s="228" t="s">
        <v>44</v>
      </c>
      <c r="F110" s="229" t="s">
        <v>146</v>
      </c>
      <c r="G110" s="226"/>
      <c r="H110" s="228" t="s">
        <v>44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145</v>
      </c>
      <c r="AU110" s="235" t="s">
        <v>91</v>
      </c>
      <c r="AV110" s="13" t="s">
        <v>89</v>
      </c>
      <c r="AW110" s="13" t="s">
        <v>42</v>
      </c>
      <c r="AX110" s="13" t="s">
        <v>82</v>
      </c>
      <c r="AY110" s="235" t="s">
        <v>134</v>
      </c>
    </row>
    <row r="111" s="14" customFormat="1">
      <c r="A111" s="14"/>
      <c r="B111" s="236"/>
      <c r="C111" s="237"/>
      <c r="D111" s="227" t="s">
        <v>145</v>
      </c>
      <c r="E111" s="238" t="s">
        <v>44</v>
      </c>
      <c r="F111" s="239" t="s">
        <v>159</v>
      </c>
      <c r="G111" s="237"/>
      <c r="H111" s="240">
        <v>4.3700000000000001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145</v>
      </c>
      <c r="AU111" s="246" t="s">
        <v>91</v>
      </c>
      <c r="AV111" s="14" t="s">
        <v>91</v>
      </c>
      <c r="AW111" s="14" t="s">
        <v>42</v>
      </c>
      <c r="AX111" s="14" t="s">
        <v>82</v>
      </c>
      <c r="AY111" s="246" t="s">
        <v>134</v>
      </c>
    </row>
    <row r="112" s="14" customFormat="1">
      <c r="A112" s="14"/>
      <c r="B112" s="236"/>
      <c r="C112" s="237"/>
      <c r="D112" s="227" t="s">
        <v>145</v>
      </c>
      <c r="E112" s="238" t="s">
        <v>44</v>
      </c>
      <c r="F112" s="239" t="s">
        <v>160</v>
      </c>
      <c r="G112" s="237"/>
      <c r="H112" s="240">
        <v>0.29999999999999999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145</v>
      </c>
      <c r="AU112" s="246" t="s">
        <v>91</v>
      </c>
      <c r="AV112" s="14" t="s">
        <v>91</v>
      </c>
      <c r="AW112" s="14" t="s">
        <v>42</v>
      </c>
      <c r="AX112" s="14" t="s">
        <v>82</v>
      </c>
      <c r="AY112" s="246" t="s">
        <v>134</v>
      </c>
    </row>
    <row r="113" s="15" customFormat="1">
      <c r="A113" s="15"/>
      <c r="B113" s="247"/>
      <c r="C113" s="248"/>
      <c r="D113" s="227" t="s">
        <v>145</v>
      </c>
      <c r="E113" s="249" t="s">
        <v>44</v>
      </c>
      <c r="F113" s="250" t="s">
        <v>148</v>
      </c>
      <c r="G113" s="248"/>
      <c r="H113" s="251">
        <v>4.6699999999999999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145</v>
      </c>
      <c r="AU113" s="257" t="s">
        <v>91</v>
      </c>
      <c r="AV113" s="15" t="s">
        <v>141</v>
      </c>
      <c r="AW113" s="15" t="s">
        <v>42</v>
      </c>
      <c r="AX113" s="15" t="s">
        <v>89</v>
      </c>
      <c r="AY113" s="257" t="s">
        <v>134</v>
      </c>
    </row>
    <row r="114" s="2" customFormat="1" ht="44.25" customHeight="1">
      <c r="A114" s="41"/>
      <c r="B114" s="42"/>
      <c r="C114" s="207" t="s">
        <v>141</v>
      </c>
      <c r="D114" s="207" t="s">
        <v>136</v>
      </c>
      <c r="E114" s="208" t="s">
        <v>161</v>
      </c>
      <c r="F114" s="209" t="s">
        <v>162</v>
      </c>
      <c r="G114" s="210" t="s">
        <v>156</v>
      </c>
      <c r="H114" s="211">
        <v>3.8399999999999999</v>
      </c>
      <c r="I114" s="212"/>
      <c r="J114" s="213">
        <f>ROUND(I114*H114,2)</f>
        <v>0</v>
      </c>
      <c r="K114" s="209" t="s">
        <v>140</v>
      </c>
      <c r="L114" s="47"/>
      <c r="M114" s="214" t="s">
        <v>44</v>
      </c>
      <c r="N114" s="215" t="s">
        <v>53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141</v>
      </c>
      <c r="AT114" s="218" t="s">
        <v>136</v>
      </c>
      <c r="AU114" s="218" t="s">
        <v>91</v>
      </c>
      <c r="AY114" s="19" t="s">
        <v>134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89</v>
      </c>
      <c r="BK114" s="219">
        <f>ROUND(I114*H114,2)</f>
        <v>0</v>
      </c>
      <c r="BL114" s="19" t="s">
        <v>141</v>
      </c>
      <c r="BM114" s="218" t="s">
        <v>163</v>
      </c>
    </row>
    <row r="115" s="2" customFormat="1">
      <c r="A115" s="41"/>
      <c r="B115" s="42"/>
      <c r="C115" s="43"/>
      <c r="D115" s="220" t="s">
        <v>143</v>
      </c>
      <c r="E115" s="43"/>
      <c r="F115" s="221" t="s">
        <v>164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143</v>
      </c>
      <c r="AU115" s="19" t="s">
        <v>91</v>
      </c>
    </row>
    <row r="116" s="13" customFormat="1">
      <c r="A116" s="13"/>
      <c r="B116" s="225"/>
      <c r="C116" s="226"/>
      <c r="D116" s="227" t="s">
        <v>145</v>
      </c>
      <c r="E116" s="228" t="s">
        <v>44</v>
      </c>
      <c r="F116" s="229" t="s">
        <v>146</v>
      </c>
      <c r="G116" s="226"/>
      <c r="H116" s="228" t="s">
        <v>44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145</v>
      </c>
      <c r="AU116" s="235" t="s">
        <v>91</v>
      </c>
      <c r="AV116" s="13" t="s">
        <v>89</v>
      </c>
      <c r="AW116" s="13" t="s">
        <v>42</v>
      </c>
      <c r="AX116" s="13" t="s">
        <v>82</v>
      </c>
      <c r="AY116" s="235" t="s">
        <v>134</v>
      </c>
    </row>
    <row r="117" s="14" customFormat="1">
      <c r="A117" s="14"/>
      <c r="B117" s="236"/>
      <c r="C117" s="237"/>
      <c r="D117" s="227" t="s">
        <v>145</v>
      </c>
      <c r="E117" s="238" t="s">
        <v>44</v>
      </c>
      <c r="F117" s="239" t="s">
        <v>165</v>
      </c>
      <c r="G117" s="237"/>
      <c r="H117" s="240">
        <v>3.8399999999999999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145</v>
      </c>
      <c r="AU117" s="246" t="s">
        <v>91</v>
      </c>
      <c r="AV117" s="14" t="s">
        <v>91</v>
      </c>
      <c r="AW117" s="14" t="s">
        <v>42</v>
      </c>
      <c r="AX117" s="14" t="s">
        <v>82</v>
      </c>
      <c r="AY117" s="246" t="s">
        <v>134</v>
      </c>
    </row>
    <row r="118" s="15" customFormat="1">
      <c r="A118" s="15"/>
      <c r="B118" s="247"/>
      <c r="C118" s="248"/>
      <c r="D118" s="227" t="s">
        <v>145</v>
      </c>
      <c r="E118" s="249" t="s">
        <v>44</v>
      </c>
      <c r="F118" s="250" t="s">
        <v>148</v>
      </c>
      <c r="G118" s="248"/>
      <c r="H118" s="251">
        <v>3.8399999999999999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145</v>
      </c>
      <c r="AU118" s="257" t="s">
        <v>91</v>
      </c>
      <c r="AV118" s="15" t="s">
        <v>141</v>
      </c>
      <c r="AW118" s="15" t="s">
        <v>42</v>
      </c>
      <c r="AX118" s="15" t="s">
        <v>89</v>
      </c>
      <c r="AY118" s="257" t="s">
        <v>134</v>
      </c>
    </row>
    <row r="119" s="2" customFormat="1" ht="37.8" customHeight="1">
      <c r="A119" s="41"/>
      <c r="B119" s="42"/>
      <c r="C119" s="207" t="s">
        <v>166</v>
      </c>
      <c r="D119" s="207" t="s">
        <v>136</v>
      </c>
      <c r="E119" s="208" t="s">
        <v>167</v>
      </c>
      <c r="F119" s="209" t="s">
        <v>168</v>
      </c>
      <c r="G119" s="210" t="s">
        <v>139</v>
      </c>
      <c r="H119" s="211">
        <v>9.5999999999999996</v>
      </c>
      <c r="I119" s="212"/>
      <c r="J119" s="213">
        <f>ROUND(I119*H119,2)</f>
        <v>0</v>
      </c>
      <c r="K119" s="209" t="s">
        <v>140</v>
      </c>
      <c r="L119" s="47"/>
      <c r="M119" s="214" t="s">
        <v>44</v>
      </c>
      <c r="N119" s="215" t="s">
        <v>53</v>
      </c>
      <c r="O119" s="87"/>
      <c r="P119" s="216">
        <f>O119*H119</f>
        <v>0</v>
      </c>
      <c r="Q119" s="216">
        <v>0.00084000000000000003</v>
      </c>
      <c r="R119" s="216">
        <f>Q119*H119</f>
        <v>0.008064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141</v>
      </c>
      <c r="AT119" s="218" t="s">
        <v>136</v>
      </c>
      <c r="AU119" s="218" t="s">
        <v>91</v>
      </c>
      <c r="AY119" s="19" t="s">
        <v>134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89</v>
      </c>
      <c r="BK119" s="219">
        <f>ROUND(I119*H119,2)</f>
        <v>0</v>
      </c>
      <c r="BL119" s="19" t="s">
        <v>141</v>
      </c>
      <c r="BM119" s="218" t="s">
        <v>169</v>
      </c>
    </row>
    <row r="120" s="2" customFormat="1">
      <c r="A120" s="41"/>
      <c r="B120" s="42"/>
      <c r="C120" s="43"/>
      <c r="D120" s="220" t="s">
        <v>143</v>
      </c>
      <c r="E120" s="43"/>
      <c r="F120" s="221" t="s">
        <v>170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143</v>
      </c>
      <c r="AU120" s="19" t="s">
        <v>91</v>
      </c>
    </row>
    <row r="121" s="13" customFormat="1">
      <c r="A121" s="13"/>
      <c r="B121" s="225"/>
      <c r="C121" s="226"/>
      <c r="D121" s="227" t="s">
        <v>145</v>
      </c>
      <c r="E121" s="228" t="s">
        <v>44</v>
      </c>
      <c r="F121" s="229" t="s">
        <v>146</v>
      </c>
      <c r="G121" s="226"/>
      <c r="H121" s="228" t="s">
        <v>44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145</v>
      </c>
      <c r="AU121" s="235" t="s">
        <v>91</v>
      </c>
      <c r="AV121" s="13" t="s">
        <v>89</v>
      </c>
      <c r="AW121" s="13" t="s">
        <v>42</v>
      </c>
      <c r="AX121" s="13" t="s">
        <v>82</v>
      </c>
      <c r="AY121" s="235" t="s">
        <v>134</v>
      </c>
    </row>
    <row r="122" s="14" customFormat="1">
      <c r="A122" s="14"/>
      <c r="B122" s="236"/>
      <c r="C122" s="237"/>
      <c r="D122" s="227" t="s">
        <v>145</v>
      </c>
      <c r="E122" s="238" t="s">
        <v>44</v>
      </c>
      <c r="F122" s="239" t="s">
        <v>171</v>
      </c>
      <c r="G122" s="237"/>
      <c r="H122" s="240">
        <v>9.5999999999999996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145</v>
      </c>
      <c r="AU122" s="246" t="s">
        <v>91</v>
      </c>
      <c r="AV122" s="14" t="s">
        <v>91</v>
      </c>
      <c r="AW122" s="14" t="s">
        <v>42</v>
      </c>
      <c r="AX122" s="14" t="s">
        <v>82</v>
      </c>
      <c r="AY122" s="246" t="s">
        <v>134</v>
      </c>
    </row>
    <row r="123" s="15" customFormat="1">
      <c r="A123" s="15"/>
      <c r="B123" s="247"/>
      <c r="C123" s="248"/>
      <c r="D123" s="227" t="s">
        <v>145</v>
      </c>
      <c r="E123" s="249" t="s">
        <v>44</v>
      </c>
      <c r="F123" s="250" t="s">
        <v>148</v>
      </c>
      <c r="G123" s="248"/>
      <c r="H123" s="251">
        <v>9.5999999999999996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145</v>
      </c>
      <c r="AU123" s="257" t="s">
        <v>91</v>
      </c>
      <c r="AV123" s="15" t="s">
        <v>141</v>
      </c>
      <c r="AW123" s="15" t="s">
        <v>42</v>
      </c>
      <c r="AX123" s="15" t="s">
        <v>89</v>
      </c>
      <c r="AY123" s="257" t="s">
        <v>134</v>
      </c>
    </row>
    <row r="124" s="2" customFormat="1" ht="44.25" customHeight="1">
      <c r="A124" s="41"/>
      <c r="B124" s="42"/>
      <c r="C124" s="207" t="s">
        <v>172</v>
      </c>
      <c r="D124" s="207" t="s">
        <v>136</v>
      </c>
      <c r="E124" s="208" t="s">
        <v>173</v>
      </c>
      <c r="F124" s="209" t="s">
        <v>174</v>
      </c>
      <c r="G124" s="210" t="s">
        <v>139</v>
      </c>
      <c r="H124" s="211">
        <v>9.5999999999999996</v>
      </c>
      <c r="I124" s="212"/>
      <c r="J124" s="213">
        <f>ROUND(I124*H124,2)</f>
        <v>0</v>
      </c>
      <c r="K124" s="209" t="s">
        <v>140</v>
      </c>
      <c r="L124" s="47"/>
      <c r="M124" s="214" t="s">
        <v>44</v>
      </c>
      <c r="N124" s="215" t="s">
        <v>53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141</v>
      </c>
      <c r="AT124" s="218" t="s">
        <v>136</v>
      </c>
      <c r="AU124" s="218" t="s">
        <v>91</v>
      </c>
      <c r="AY124" s="19" t="s">
        <v>134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89</v>
      </c>
      <c r="BK124" s="219">
        <f>ROUND(I124*H124,2)</f>
        <v>0</v>
      </c>
      <c r="BL124" s="19" t="s">
        <v>141</v>
      </c>
      <c r="BM124" s="218" t="s">
        <v>175</v>
      </c>
    </row>
    <row r="125" s="2" customFormat="1">
      <c r="A125" s="41"/>
      <c r="B125" s="42"/>
      <c r="C125" s="43"/>
      <c r="D125" s="220" t="s">
        <v>143</v>
      </c>
      <c r="E125" s="43"/>
      <c r="F125" s="221" t="s">
        <v>176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143</v>
      </c>
      <c r="AU125" s="19" t="s">
        <v>91</v>
      </c>
    </row>
    <row r="126" s="13" customFormat="1">
      <c r="A126" s="13"/>
      <c r="B126" s="225"/>
      <c r="C126" s="226"/>
      <c r="D126" s="227" t="s">
        <v>145</v>
      </c>
      <c r="E126" s="228" t="s">
        <v>44</v>
      </c>
      <c r="F126" s="229" t="s">
        <v>146</v>
      </c>
      <c r="G126" s="226"/>
      <c r="H126" s="228" t="s">
        <v>44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145</v>
      </c>
      <c r="AU126" s="235" t="s">
        <v>91</v>
      </c>
      <c r="AV126" s="13" t="s">
        <v>89</v>
      </c>
      <c r="AW126" s="13" t="s">
        <v>42</v>
      </c>
      <c r="AX126" s="13" t="s">
        <v>82</v>
      </c>
      <c r="AY126" s="235" t="s">
        <v>134</v>
      </c>
    </row>
    <row r="127" s="14" customFormat="1">
      <c r="A127" s="14"/>
      <c r="B127" s="236"/>
      <c r="C127" s="237"/>
      <c r="D127" s="227" t="s">
        <v>145</v>
      </c>
      <c r="E127" s="238" t="s">
        <v>44</v>
      </c>
      <c r="F127" s="239" t="s">
        <v>171</v>
      </c>
      <c r="G127" s="237"/>
      <c r="H127" s="240">
        <v>9.5999999999999996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145</v>
      </c>
      <c r="AU127" s="246" t="s">
        <v>91</v>
      </c>
      <c r="AV127" s="14" t="s">
        <v>91</v>
      </c>
      <c r="AW127" s="14" t="s">
        <v>42</v>
      </c>
      <c r="AX127" s="14" t="s">
        <v>82</v>
      </c>
      <c r="AY127" s="246" t="s">
        <v>134</v>
      </c>
    </row>
    <row r="128" s="15" customFormat="1">
      <c r="A128" s="15"/>
      <c r="B128" s="247"/>
      <c r="C128" s="248"/>
      <c r="D128" s="227" t="s">
        <v>145</v>
      </c>
      <c r="E128" s="249" t="s">
        <v>44</v>
      </c>
      <c r="F128" s="250" t="s">
        <v>148</v>
      </c>
      <c r="G128" s="248"/>
      <c r="H128" s="251">
        <v>9.5999999999999996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7" t="s">
        <v>145</v>
      </c>
      <c r="AU128" s="257" t="s">
        <v>91</v>
      </c>
      <c r="AV128" s="15" t="s">
        <v>141</v>
      </c>
      <c r="AW128" s="15" t="s">
        <v>42</v>
      </c>
      <c r="AX128" s="15" t="s">
        <v>89</v>
      </c>
      <c r="AY128" s="257" t="s">
        <v>134</v>
      </c>
    </row>
    <row r="129" s="2" customFormat="1" ht="37.8" customHeight="1">
      <c r="A129" s="41"/>
      <c r="B129" s="42"/>
      <c r="C129" s="207" t="s">
        <v>177</v>
      </c>
      <c r="D129" s="207" t="s">
        <v>136</v>
      </c>
      <c r="E129" s="208" t="s">
        <v>178</v>
      </c>
      <c r="F129" s="209" t="s">
        <v>179</v>
      </c>
      <c r="G129" s="210" t="s">
        <v>156</v>
      </c>
      <c r="H129" s="211">
        <v>1.28</v>
      </c>
      <c r="I129" s="212"/>
      <c r="J129" s="213">
        <f>ROUND(I129*H129,2)</f>
        <v>0</v>
      </c>
      <c r="K129" s="209" t="s">
        <v>140</v>
      </c>
      <c r="L129" s="47"/>
      <c r="M129" s="214" t="s">
        <v>44</v>
      </c>
      <c r="N129" s="215" t="s">
        <v>53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141</v>
      </c>
      <c r="AT129" s="218" t="s">
        <v>136</v>
      </c>
      <c r="AU129" s="218" t="s">
        <v>91</v>
      </c>
      <c r="AY129" s="19" t="s">
        <v>134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89</v>
      </c>
      <c r="BK129" s="219">
        <f>ROUND(I129*H129,2)</f>
        <v>0</v>
      </c>
      <c r="BL129" s="19" t="s">
        <v>141</v>
      </c>
      <c r="BM129" s="218" t="s">
        <v>180</v>
      </c>
    </row>
    <row r="130" s="2" customFormat="1">
      <c r="A130" s="41"/>
      <c r="B130" s="42"/>
      <c r="C130" s="43"/>
      <c r="D130" s="220" t="s">
        <v>143</v>
      </c>
      <c r="E130" s="43"/>
      <c r="F130" s="221" t="s">
        <v>181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143</v>
      </c>
      <c r="AU130" s="19" t="s">
        <v>91</v>
      </c>
    </row>
    <row r="131" s="13" customFormat="1">
      <c r="A131" s="13"/>
      <c r="B131" s="225"/>
      <c r="C131" s="226"/>
      <c r="D131" s="227" t="s">
        <v>145</v>
      </c>
      <c r="E131" s="228" t="s">
        <v>44</v>
      </c>
      <c r="F131" s="229" t="s">
        <v>146</v>
      </c>
      <c r="G131" s="226"/>
      <c r="H131" s="228" t="s">
        <v>44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145</v>
      </c>
      <c r="AU131" s="235" t="s">
        <v>91</v>
      </c>
      <c r="AV131" s="13" t="s">
        <v>89</v>
      </c>
      <c r="AW131" s="13" t="s">
        <v>42</v>
      </c>
      <c r="AX131" s="13" t="s">
        <v>82</v>
      </c>
      <c r="AY131" s="235" t="s">
        <v>134</v>
      </c>
    </row>
    <row r="132" s="14" customFormat="1">
      <c r="A132" s="14"/>
      <c r="B132" s="236"/>
      <c r="C132" s="237"/>
      <c r="D132" s="227" t="s">
        <v>145</v>
      </c>
      <c r="E132" s="238" t="s">
        <v>44</v>
      </c>
      <c r="F132" s="239" t="s">
        <v>182</v>
      </c>
      <c r="G132" s="237"/>
      <c r="H132" s="240">
        <v>1.28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145</v>
      </c>
      <c r="AU132" s="246" t="s">
        <v>91</v>
      </c>
      <c r="AV132" s="14" t="s">
        <v>91</v>
      </c>
      <c r="AW132" s="14" t="s">
        <v>42</v>
      </c>
      <c r="AX132" s="14" t="s">
        <v>82</v>
      </c>
      <c r="AY132" s="246" t="s">
        <v>134</v>
      </c>
    </row>
    <row r="133" s="15" customFormat="1">
      <c r="A133" s="15"/>
      <c r="B133" s="247"/>
      <c r="C133" s="248"/>
      <c r="D133" s="227" t="s">
        <v>145</v>
      </c>
      <c r="E133" s="249" t="s">
        <v>44</v>
      </c>
      <c r="F133" s="250" t="s">
        <v>148</v>
      </c>
      <c r="G133" s="248"/>
      <c r="H133" s="251">
        <v>1.28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145</v>
      </c>
      <c r="AU133" s="257" t="s">
        <v>91</v>
      </c>
      <c r="AV133" s="15" t="s">
        <v>141</v>
      </c>
      <c r="AW133" s="15" t="s">
        <v>42</v>
      </c>
      <c r="AX133" s="15" t="s">
        <v>89</v>
      </c>
      <c r="AY133" s="257" t="s">
        <v>134</v>
      </c>
    </row>
    <row r="134" s="2" customFormat="1" ht="62.7" customHeight="1">
      <c r="A134" s="41"/>
      <c r="B134" s="42"/>
      <c r="C134" s="207" t="s">
        <v>183</v>
      </c>
      <c r="D134" s="207" t="s">
        <v>136</v>
      </c>
      <c r="E134" s="208" t="s">
        <v>184</v>
      </c>
      <c r="F134" s="209" t="s">
        <v>185</v>
      </c>
      <c r="G134" s="210" t="s">
        <v>156</v>
      </c>
      <c r="H134" s="211">
        <v>1.28</v>
      </c>
      <c r="I134" s="212"/>
      <c r="J134" s="213">
        <f>ROUND(I134*H134,2)</f>
        <v>0</v>
      </c>
      <c r="K134" s="209" t="s">
        <v>140</v>
      </c>
      <c r="L134" s="47"/>
      <c r="M134" s="214" t="s">
        <v>44</v>
      </c>
      <c r="N134" s="215" t="s">
        <v>53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141</v>
      </c>
      <c r="AT134" s="218" t="s">
        <v>136</v>
      </c>
      <c r="AU134" s="218" t="s">
        <v>91</v>
      </c>
      <c r="AY134" s="19" t="s">
        <v>134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89</v>
      </c>
      <c r="BK134" s="219">
        <f>ROUND(I134*H134,2)</f>
        <v>0</v>
      </c>
      <c r="BL134" s="19" t="s">
        <v>141</v>
      </c>
      <c r="BM134" s="218" t="s">
        <v>186</v>
      </c>
    </row>
    <row r="135" s="2" customFormat="1">
      <c r="A135" s="41"/>
      <c r="B135" s="42"/>
      <c r="C135" s="43"/>
      <c r="D135" s="220" t="s">
        <v>143</v>
      </c>
      <c r="E135" s="43"/>
      <c r="F135" s="221" t="s">
        <v>187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143</v>
      </c>
      <c r="AU135" s="19" t="s">
        <v>91</v>
      </c>
    </row>
    <row r="136" s="13" customFormat="1">
      <c r="A136" s="13"/>
      <c r="B136" s="225"/>
      <c r="C136" s="226"/>
      <c r="D136" s="227" t="s">
        <v>145</v>
      </c>
      <c r="E136" s="228" t="s">
        <v>44</v>
      </c>
      <c r="F136" s="229" t="s">
        <v>146</v>
      </c>
      <c r="G136" s="226"/>
      <c r="H136" s="228" t="s">
        <v>44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145</v>
      </c>
      <c r="AU136" s="235" t="s">
        <v>91</v>
      </c>
      <c r="AV136" s="13" t="s">
        <v>89</v>
      </c>
      <c r="AW136" s="13" t="s">
        <v>42</v>
      </c>
      <c r="AX136" s="13" t="s">
        <v>82</v>
      </c>
      <c r="AY136" s="235" t="s">
        <v>134</v>
      </c>
    </row>
    <row r="137" s="14" customFormat="1">
      <c r="A137" s="14"/>
      <c r="B137" s="236"/>
      <c r="C137" s="237"/>
      <c r="D137" s="227" t="s">
        <v>145</v>
      </c>
      <c r="E137" s="238" t="s">
        <v>44</v>
      </c>
      <c r="F137" s="239" t="s">
        <v>182</v>
      </c>
      <c r="G137" s="237"/>
      <c r="H137" s="240">
        <v>1.28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145</v>
      </c>
      <c r="AU137" s="246" t="s">
        <v>91</v>
      </c>
      <c r="AV137" s="14" t="s">
        <v>91</v>
      </c>
      <c r="AW137" s="14" t="s">
        <v>42</v>
      </c>
      <c r="AX137" s="14" t="s">
        <v>82</v>
      </c>
      <c r="AY137" s="246" t="s">
        <v>134</v>
      </c>
    </row>
    <row r="138" s="15" customFormat="1">
      <c r="A138" s="15"/>
      <c r="B138" s="247"/>
      <c r="C138" s="248"/>
      <c r="D138" s="227" t="s">
        <v>145</v>
      </c>
      <c r="E138" s="249" t="s">
        <v>44</v>
      </c>
      <c r="F138" s="250" t="s">
        <v>148</v>
      </c>
      <c r="G138" s="248"/>
      <c r="H138" s="251">
        <v>1.28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145</v>
      </c>
      <c r="AU138" s="257" t="s">
        <v>91</v>
      </c>
      <c r="AV138" s="15" t="s">
        <v>141</v>
      </c>
      <c r="AW138" s="15" t="s">
        <v>42</v>
      </c>
      <c r="AX138" s="15" t="s">
        <v>89</v>
      </c>
      <c r="AY138" s="257" t="s">
        <v>134</v>
      </c>
    </row>
    <row r="139" s="2" customFormat="1" ht="44.25" customHeight="1">
      <c r="A139" s="41"/>
      <c r="B139" s="42"/>
      <c r="C139" s="207" t="s">
        <v>188</v>
      </c>
      <c r="D139" s="207" t="s">
        <v>136</v>
      </c>
      <c r="E139" s="208" t="s">
        <v>189</v>
      </c>
      <c r="F139" s="209" t="s">
        <v>190</v>
      </c>
      <c r="G139" s="210" t="s">
        <v>156</v>
      </c>
      <c r="H139" s="211">
        <v>1.28</v>
      </c>
      <c r="I139" s="212"/>
      <c r="J139" s="213">
        <f>ROUND(I139*H139,2)</f>
        <v>0</v>
      </c>
      <c r="K139" s="209" t="s">
        <v>140</v>
      </c>
      <c r="L139" s="47"/>
      <c r="M139" s="214" t="s">
        <v>44</v>
      </c>
      <c r="N139" s="215" t="s">
        <v>53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141</v>
      </c>
      <c r="AT139" s="218" t="s">
        <v>136</v>
      </c>
      <c r="AU139" s="218" t="s">
        <v>91</v>
      </c>
      <c r="AY139" s="19" t="s">
        <v>134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89</v>
      </c>
      <c r="BK139" s="219">
        <f>ROUND(I139*H139,2)</f>
        <v>0</v>
      </c>
      <c r="BL139" s="19" t="s">
        <v>141</v>
      </c>
      <c r="BM139" s="218" t="s">
        <v>191</v>
      </c>
    </row>
    <row r="140" s="2" customFormat="1">
      <c r="A140" s="41"/>
      <c r="B140" s="42"/>
      <c r="C140" s="43"/>
      <c r="D140" s="220" t="s">
        <v>143</v>
      </c>
      <c r="E140" s="43"/>
      <c r="F140" s="221" t="s">
        <v>192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143</v>
      </c>
      <c r="AU140" s="19" t="s">
        <v>91</v>
      </c>
    </row>
    <row r="141" s="13" customFormat="1">
      <c r="A141" s="13"/>
      <c r="B141" s="225"/>
      <c r="C141" s="226"/>
      <c r="D141" s="227" t="s">
        <v>145</v>
      </c>
      <c r="E141" s="228" t="s">
        <v>44</v>
      </c>
      <c r="F141" s="229" t="s">
        <v>146</v>
      </c>
      <c r="G141" s="226"/>
      <c r="H141" s="228" t="s">
        <v>44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145</v>
      </c>
      <c r="AU141" s="235" t="s">
        <v>91</v>
      </c>
      <c r="AV141" s="13" t="s">
        <v>89</v>
      </c>
      <c r="AW141" s="13" t="s">
        <v>42</v>
      </c>
      <c r="AX141" s="13" t="s">
        <v>82</v>
      </c>
      <c r="AY141" s="235" t="s">
        <v>134</v>
      </c>
    </row>
    <row r="142" s="14" customFormat="1">
      <c r="A142" s="14"/>
      <c r="B142" s="236"/>
      <c r="C142" s="237"/>
      <c r="D142" s="227" t="s">
        <v>145</v>
      </c>
      <c r="E142" s="238" t="s">
        <v>44</v>
      </c>
      <c r="F142" s="239" t="s">
        <v>182</v>
      </c>
      <c r="G142" s="237"/>
      <c r="H142" s="240">
        <v>1.28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145</v>
      </c>
      <c r="AU142" s="246" t="s">
        <v>91</v>
      </c>
      <c r="AV142" s="14" t="s">
        <v>91</v>
      </c>
      <c r="AW142" s="14" t="s">
        <v>42</v>
      </c>
      <c r="AX142" s="14" t="s">
        <v>82</v>
      </c>
      <c r="AY142" s="246" t="s">
        <v>134</v>
      </c>
    </row>
    <row r="143" s="15" customFormat="1">
      <c r="A143" s="15"/>
      <c r="B143" s="247"/>
      <c r="C143" s="248"/>
      <c r="D143" s="227" t="s">
        <v>145</v>
      </c>
      <c r="E143" s="249" t="s">
        <v>44</v>
      </c>
      <c r="F143" s="250" t="s">
        <v>148</v>
      </c>
      <c r="G143" s="248"/>
      <c r="H143" s="251">
        <v>1.28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7" t="s">
        <v>145</v>
      </c>
      <c r="AU143" s="257" t="s">
        <v>91</v>
      </c>
      <c r="AV143" s="15" t="s">
        <v>141</v>
      </c>
      <c r="AW143" s="15" t="s">
        <v>42</v>
      </c>
      <c r="AX143" s="15" t="s">
        <v>89</v>
      </c>
      <c r="AY143" s="257" t="s">
        <v>134</v>
      </c>
    </row>
    <row r="144" s="2" customFormat="1" ht="44.25" customHeight="1">
      <c r="A144" s="41"/>
      <c r="B144" s="42"/>
      <c r="C144" s="207" t="s">
        <v>193</v>
      </c>
      <c r="D144" s="207" t="s">
        <v>136</v>
      </c>
      <c r="E144" s="208" t="s">
        <v>194</v>
      </c>
      <c r="F144" s="209" t="s">
        <v>195</v>
      </c>
      <c r="G144" s="210" t="s">
        <v>196</v>
      </c>
      <c r="H144" s="211">
        <v>2.5600000000000001</v>
      </c>
      <c r="I144" s="212"/>
      <c r="J144" s="213">
        <f>ROUND(I144*H144,2)</f>
        <v>0</v>
      </c>
      <c r="K144" s="209" t="s">
        <v>140</v>
      </c>
      <c r="L144" s="47"/>
      <c r="M144" s="214" t="s">
        <v>44</v>
      </c>
      <c r="N144" s="215" t="s">
        <v>53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141</v>
      </c>
      <c r="AT144" s="218" t="s">
        <v>136</v>
      </c>
      <c r="AU144" s="218" t="s">
        <v>91</v>
      </c>
      <c r="AY144" s="19" t="s">
        <v>134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89</v>
      </c>
      <c r="BK144" s="219">
        <f>ROUND(I144*H144,2)</f>
        <v>0</v>
      </c>
      <c r="BL144" s="19" t="s">
        <v>141</v>
      </c>
      <c r="BM144" s="218" t="s">
        <v>197</v>
      </c>
    </row>
    <row r="145" s="2" customFormat="1">
      <c r="A145" s="41"/>
      <c r="B145" s="42"/>
      <c r="C145" s="43"/>
      <c r="D145" s="220" t="s">
        <v>143</v>
      </c>
      <c r="E145" s="43"/>
      <c r="F145" s="221" t="s">
        <v>198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143</v>
      </c>
      <c r="AU145" s="19" t="s">
        <v>91</v>
      </c>
    </row>
    <row r="146" s="13" customFormat="1">
      <c r="A146" s="13"/>
      <c r="B146" s="225"/>
      <c r="C146" s="226"/>
      <c r="D146" s="227" t="s">
        <v>145</v>
      </c>
      <c r="E146" s="228" t="s">
        <v>44</v>
      </c>
      <c r="F146" s="229" t="s">
        <v>146</v>
      </c>
      <c r="G146" s="226"/>
      <c r="H146" s="228" t="s">
        <v>44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145</v>
      </c>
      <c r="AU146" s="235" t="s">
        <v>91</v>
      </c>
      <c r="AV146" s="13" t="s">
        <v>89</v>
      </c>
      <c r="AW146" s="13" t="s">
        <v>42</v>
      </c>
      <c r="AX146" s="13" t="s">
        <v>82</v>
      </c>
      <c r="AY146" s="235" t="s">
        <v>134</v>
      </c>
    </row>
    <row r="147" s="14" customFormat="1">
      <c r="A147" s="14"/>
      <c r="B147" s="236"/>
      <c r="C147" s="237"/>
      <c r="D147" s="227" t="s">
        <v>145</v>
      </c>
      <c r="E147" s="238" t="s">
        <v>44</v>
      </c>
      <c r="F147" s="239" t="s">
        <v>182</v>
      </c>
      <c r="G147" s="237"/>
      <c r="H147" s="240">
        <v>1.28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145</v>
      </c>
      <c r="AU147" s="246" t="s">
        <v>91</v>
      </c>
      <c r="AV147" s="14" t="s">
        <v>91</v>
      </c>
      <c r="AW147" s="14" t="s">
        <v>42</v>
      </c>
      <c r="AX147" s="14" t="s">
        <v>82</v>
      </c>
      <c r="AY147" s="246" t="s">
        <v>134</v>
      </c>
    </row>
    <row r="148" s="15" customFormat="1">
      <c r="A148" s="15"/>
      <c r="B148" s="247"/>
      <c r="C148" s="248"/>
      <c r="D148" s="227" t="s">
        <v>145</v>
      </c>
      <c r="E148" s="249" t="s">
        <v>44</v>
      </c>
      <c r="F148" s="250" t="s">
        <v>148</v>
      </c>
      <c r="G148" s="248"/>
      <c r="H148" s="251">
        <v>1.28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145</v>
      </c>
      <c r="AU148" s="257" t="s">
        <v>91</v>
      </c>
      <c r="AV148" s="15" t="s">
        <v>141</v>
      </c>
      <c r="AW148" s="15" t="s">
        <v>42</v>
      </c>
      <c r="AX148" s="15" t="s">
        <v>89</v>
      </c>
      <c r="AY148" s="257" t="s">
        <v>134</v>
      </c>
    </row>
    <row r="149" s="14" customFormat="1">
      <c r="A149" s="14"/>
      <c r="B149" s="236"/>
      <c r="C149" s="237"/>
      <c r="D149" s="227" t="s">
        <v>145</v>
      </c>
      <c r="E149" s="237"/>
      <c r="F149" s="239" t="s">
        <v>199</v>
      </c>
      <c r="G149" s="237"/>
      <c r="H149" s="240">
        <v>2.5600000000000001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145</v>
      </c>
      <c r="AU149" s="246" t="s">
        <v>91</v>
      </c>
      <c r="AV149" s="14" t="s">
        <v>91</v>
      </c>
      <c r="AW149" s="14" t="s">
        <v>4</v>
      </c>
      <c r="AX149" s="14" t="s">
        <v>89</v>
      </c>
      <c r="AY149" s="246" t="s">
        <v>134</v>
      </c>
    </row>
    <row r="150" s="2" customFormat="1" ht="44.25" customHeight="1">
      <c r="A150" s="41"/>
      <c r="B150" s="42"/>
      <c r="C150" s="207" t="s">
        <v>200</v>
      </c>
      <c r="D150" s="207" t="s">
        <v>136</v>
      </c>
      <c r="E150" s="208" t="s">
        <v>201</v>
      </c>
      <c r="F150" s="209" t="s">
        <v>202</v>
      </c>
      <c r="G150" s="210" t="s">
        <v>156</v>
      </c>
      <c r="H150" s="211">
        <v>2.5600000000000001</v>
      </c>
      <c r="I150" s="212"/>
      <c r="J150" s="213">
        <f>ROUND(I150*H150,2)</f>
        <v>0</v>
      </c>
      <c r="K150" s="209" t="s">
        <v>140</v>
      </c>
      <c r="L150" s="47"/>
      <c r="M150" s="214" t="s">
        <v>44</v>
      </c>
      <c r="N150" s="215" t="s">
        <v>53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141</v>
      </c>
      <c r="AT150" s="218" t="s">
        <v>136</v>
      </c>
      <c r="AU150" s="218" t="s">
        <v>91</v>
      </c>
      <c r="AY150" s="19" t="s">
        <v>134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89</v>
      </c>
      <c r="BK150" s="219">
        <f>ROUND(I150*H150,2)</f>
        <v>0</v>
      </c>
      <c r="BL150" s="19" t="s">
        <v>141</v>
      </c>
      <c r="BM150" s="218" t="s">
        <v>203</v>
      </c>
    </row>
    <row r="151" s="2" customFormat="1">
      <c r="A151" s="41"/>
      <c r="B151" s="42"/>
      <c r="C151" s="43"/>
      <c r="D151" s="220" t="s">
        <v>143</v>
      </c>
      <c r="E151" s="43"/>
      <c r="F151" s="221" t="s">
        <v>204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143</v>
      </c>
      <c r="AU151" s="19" t="s">
        <v>91</v>
      </c>
    </row>
    <row r="152" s="13" customFormat="1">
      <c r="A152" s="13"/>
      <c r="B152" s="225"/>
      <c r="C152" s="226"/>
      <c r="D152" s="227" t="s">
        <v>145</v>
      </c>
      <c r="E152" s="228" t="s">
        <v>44</v>
      </c>
      <c r="F152" s="229" t="s">
        <v>146</v>
      </c>
      <c r="G152" s="226"/>
      <c r="H152" s="228" t="s">
        <v>44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145</v>
      </c>
      <c r="AU152" s="235" t="s">
        <v>91</v>
      </c>
      <c r="AV152" s="13" t="s">
        <v>89</v>
      </c>
      <c r="AW152" s="13" t="s">
        <v>42</v>
      </c>
      <c r="AX152" s="13" t="s">
        <v>82</v>
      </c>
      <c r="AY152" s="235" t="s">
        <v>134</v>
      </c>
    </row>
    <row r="153" s="14" customFormat="1">
      <c r="A153" s="14"/>
      <c r="B153" s="236"/>
      <c r="C153" s="237"/>
      <c r="D153" s="227" t="s">
        <v>145</v>
      </c>
      <c r="E153" s="238" t="s">
        <v>44</v>
      </c>
      <c r="F153" s="239" t="s">
        <v>205</v>
      </c>
      <c r="G153" s="237"/>
      <c r="H153" s="240">
        <v>2.5600000000000001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145</v>
      </c>
      <c r="AU153" s="246" t="s">
        <v>91</v>
      </c>
      <c r="AV153" s="14" t="s">
        <v>91</v>
      </c>
      <c r="AW153" s="14" t="s">
        <v>42</v>
      </c>
      <c r="AX153" s="14" t="s">
        <v>82</v>
      </c>
      <c r="AY153" s="246" t="s">
        <v>134</v>
      </c>
    </row>
    <row r="154" s="15" customFormat="1">
      <c r="A154" s="15"/>
      <c r="B154" s="247"/>
      <c r="C154" s="248"/>
      <c r="D154" s="227" t="s">
        <v>145</v>
      </c>
      <c r="E154" s="249" t="s">
        <v>44</v>
      </c>
      <c r="F154" s="250" t="s">
        <v>148</v>
      </c>
      <c r="G154" s="248"/>
      <c r="H154" s="251">
        <v>2.5600000000000001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7" t="s">
        <v>145</v>
      </c>
      <c r="AU154" s="257" t="s">
        <v>91</v>
      </c>
      <c r="AV154" s="15" t="s">
        <v>141</v>
      </c>
      <c r="AW154" s="15" t="s">
        <v>42</v>
      </c>
      <c r="AX154" s="15" t="s">
        <v>89</v>
      </c>
      <c r="AY154" s="257" t="s">
        <v>134</v>
      </c>
    </row>
    <row r="155" s="2" customFormat="1" ht="66.75" customHeight="1">
      <c r="A155" s="41"/>
      <c r="B155" s="42"/>
      <c r="C155" s="207" t="s">
        <v>8</v>
      </c>
      <c r="D155" s="207" t="s">
        <v>136</v>
      </c>
      <c r="E155" s="208" t="s">
        <v>206</v>
      </c>
      <c r="F155" s="209" t="s">
        <v>207</v>
      </c>
      <c r="G155" s="210" t="s">
        <v>156</v>
      </c>
      <c r="H155" s="211">
        <v>1.28</v>
      </c>
      <c r="I155" s="212"/>
      <c r="J155" s="213">
        <f>ROUND(I155*H155,2)</f>
        <v>0</v>
      </c>
      <c r="K155" s="209" t="s">
        <v>140</v>
      </c>
      <c r="L155" s="47"/>
      <c r="M155" s="214" t="s">
        <v>44</v>
      </c>
      <c r="N155" s="215" t="s">
        <v>53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141</v>
      </c>
      <c r="AT155" s="218" t="s">
        <v>136</v>
      </c>
      <c r="AU155" s="218" t="s">
        <v>91</v>
      </c>
      <c r="AY155" s="19" t="s">
        <v>134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89</v>
      </c>
      <c r="BK155" s="219">
        <f>ROUND(I155*H155,2)</f>
        <v>0</v>
      </c>
      <c r="BL155" s="19" t="s">
        <v>141</v>
      </c>
      <c r="BM155" s="218" t="s">
        <v>208</v>
      </c>
    </row>
    <row r="156" s="2" customFormat="1">
      <c r="A156" s="41"/>
      <c r="B156" s="42"/>
      <c r="C156" s="43"/>
      <c r="D156" s="220" t="s">
        <v>143</v>
      </c>
      <c r="E156" s="43"/>
      <c r="F156" s="221" t="s">
        <v>209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143</v>
      </c>
      <c r="AU156" s="19" t="s">
        <v>91</v>
      </c>
    </row>
    <row r="157" s="13" customFormat="1">
      <c r="A157" s="13"/>
      <c r="B157" s="225"/>
      <c r="C157" s="226"/>
      <c r="D157" s="227" t="s">
        <v>145</v>
      </c>
      <c r="E157" s="228" t="s">
        <v>44</v>
      </c>
      <c r="F157" s="229" t="s">
        <v>146</v>
      </c>
      <c r="G157" s="226"/>
      <c r="H157" s="228" t="s">
        <v>44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145</v>
      </c>
      <c r="AU157" s="235" t="s">
        <v>91</v>
      </c>
      <c r="AV157" s="13" t="s">
        <v>89</v>
      </c>
      <c r="AW157" s="13" t="s">
        <v>42</v>
      </c>
      <c r="AX157" s="13" t="s">
        <v>82</v>
      </c>
      <c r="AY157" s="235" t="s">
        <v>134</v>
      </c>
    </row>
    <row r="158" s="14" customFormat="1">
      <c r="A158" s="14"/>
      <c r="B158" s="236"/>
      <c r="C158" s="237"/>
      <c r="D158" s="227" t="s">
        <v>145</v>
      </c>
      <c r="E158" s="238" t="s">
        <v>44</v>
      </c>
      <c r="F158" s="239" t="s">
        <v>182</v>
      </c>
      <c r="G158" s="237"/>
      <c r="H158" s="240">
        <v>1.28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145</v>
      </c>
      <c r="AU158" s="246" t="s">
        <v>91</v>
      </c>
      <c r="AV158" s="14" t="s">
        <v>91</v>
      </c>
      <c r="AW158" s="14" t="s">
        <v>42</v>
      </c>
      <c r="AX158" s="14" t="s">
        <v>82</v>
      </c>
      <c r="AY158" s="246" t="s">
        <v>134</v>
      </c>
    </row>
    <row r="159" s="15" customFormat="1">
      <c r="A159" s="15"/>
      <c r="B159" s="247"/>
      <c r="C159" s="248"/>
      <c r="D159" s="227" t="s">
        <v>145</v>
      </c>
      <c r="E159" s="249" t="s">
        <v>44</v>
      </c>
      <c r="F159" s="250" t="s">
        <v>148</v>
      </c>
      <c r="G159" s="248"/>
      <c r="H159" s="251">
        <v>1.28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7" t="s">
        <v>145</v>
      </c>
      <c r="AU159" s="257" t="s">
        <v>91</v>
      </c>
      <c r="AV159" s="15" t="s">
        <v>141</v>
      </c>
      <c r="AW159" s="15" t="s">
        <v>42</v>
      </c>
      <c r="AX159" s="15" t="s">
        <v>89</v>
      </c>
      <c r="AY159" s="257" t="s">
        <v>134</v>
      </c>
    </row>
    <row r="160" s="2" customFormat="1" ht="16.5" customHeight="1">
      <c r="A160" s="41"/>
      <c r="B160" s="42"/>
      <c r="C160" s="258" t="s">
        <v>210</v>
      </c>
      <c r="D160" s="258" t="s">
        <v>211</v>
      </c>
      <c r="E160" s="259" t="s">
        <v>212</v>
      </c>
      <c r="F160" s="260" t="s">
        <v>213</v>
      </c>
      <c r="G160" s="261" t="s">
        <v>196</v>
      </c>
      <c r="H160" s="262">
        <v>2.5600000000000001</v>
      </c>
      <c r="I160" s="263"/>
      <c r="J160" s="264">
        <f>ROUND(I160*H160,2)</f>
        <v>0</v>
      </c>
      <c r="K160" s="260" t="s">
        <v>140</v>
      </c>
      <c r="L160" s="265"/>
      <c r="M160" s="266" t="s">
        <v>44</v>
      </c>
      <c r="N160" s="267" t="s">
        <v>53</v>
      </c>
      <c r="O160" s="87"/>
      <c r="P160" s="216">
        <f>O160*H160</f>
        <v>0</v>
      </c>
      <c r="Q160" s="216">
        <v>1</v>
      </c>
      <c r="R160" s="216">
        <f>Q160*H160</f>
        <v>2.5600000000000001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183</v>
      </c>
      <c r="AT160" s="218" t="s">
        <v>211</v>
      </c>
      <c r="AU160" s="218" t="s">
        <v>91</v>
      </c>
      <c r="AY160" s="19" t="s">
        <v>134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89</v>
      </c>
      <c r="BK160" s="219">
        <f>ROUND(I160*H160,2)</f>
        <v>0</v>
      </c>
      <c r="BL160" s="19" t="s">
        <v>141</v>
      </c>
      <c r="BM160" s="218" t="s">
        <v>214</v>
      </c>
    </row>
    <row r="161" s="13" customFormat="1">
      <c r="A161" s="13"/>
      <c r="B161" s="225"/>
      <c r="C161" s="226"/>
      <c r="D161" s="227" t="s">
        <v>145</v>
      </c>
      <c r="E161" s="228" t="s">
        <v>44</v>
      </c>
      <c r="F161" s="229" t="s">
        <v>146</v>
      </c>
      <c r="G161" s="226"/>
      <c r="H161" s="228" t="s">
        <v>44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145</v>
      </c>
      <c r="AU161" s="235" t="s">
        <v>91</v>
      </c>
      <c r="AV161" s="13" t="s">
        <v>89</v>
      </c>
      <c r="AW161" s="13" t="s">
        <v>42</v>
      </c>
      <c r="AX161" s="13" t="s">
        <v>82</v>
      </c>
      <c r="AY161" s="235" t="s">
        <v>134</v>
      </c>
    </row>
    <row r="162" s="14" customFormat="1">
      <c r="A162" s="14"/>
      <c r="B162" s="236"/>
      <c r="C162" s="237"/>
      <c r="D162" s="227" t="s">
        <v>145</v>
      </c>
      <c r="E162" s="238" t="s">
        <v>44</v>
      </c>
      <c r="F162" s="239" t="s">
        <v>182</v>
      </c>
      <c r="G162" s="237"/>
      <c r="H162" s="240">
        <v>1.28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145</v>
      </c>
      <c r="AU162" s="246" t="s">
        <v>91</v>
      </c>
      <c r="AV162" s="14" t="s">
        <v>91</v>
      </c>
      <c r="AW162" s="14" t="s">
        <v>42</v>
      </c>
      <c r="AX162" s="14" t="s">
        <v>82</v>
      </c>
      <c r="AY162" s="246" t="s">
        <v>134</v>
      </c>
    </row>
    <row r="163" s="15" customFormat="1">
      <c r="A163" s="15"/>
      <c r="B163" s="247"/>
      <c r="C163" s="248"/>
      <c r="D163" s="227" t="s">
        <v>145</v>
      </c>
      <c r="E163" s="249" t="s">
        <v>44</v>
      </c>
      <c r="F163" s="250" t="s">
        <v>148</v>
      </c>
      <c r="G163" s="248"/>
      <c r="H163" s="251">
        <v>1.28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145</v>
      </c>
      <c r="AU163" s="257" t="s">
        <v>91</v>
      </c>
      <c r="AV163" s="15" t="s">
        <v>141</v>
      </c>
      <c r="AW163" s="15" t="s">
        <v>42</v>
      </c>
      <c r="AX163" s="15" t="s">
        <v>89</v>
      </c>
      <c r="AY163" s="257" t="s">
        <v>134</v>
      </c>
    </row>
    <row r="164" s="14" customFormat="1">
      <c r="A164" s="14"/>
      <c r="B164" s="236"/>
      <c r="C164" s="237"/>
      <c r="D164" s="227" t="s">
        <v>145</v>
      </c>
      <c r="E164" s="237"/>
      <c r="F164" s="239" t="s">
        <v>199</v>
      </c>
      <c r="G164" s="237"/>
      <c r="H164" s="240">
        <v>2.5600000000000001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145</v>
      </c>
      <c r="AU164" s="246" t="s">
        <v>91</v>
      </c>
      <c r="AV164" s="14" t="s">
        <v>91</v>
      </c>
      <c r="AW164" s="14" t="s">
        <v>4</v>
      </c>
      <c r="AX164" s="14" t="s">
        <v>89</v>
      </c>
      <c r="AY164" s="246" t="s">
        <v>134</v>
      </c>
    </row>
    <row r="165" s="2" customFormat="1" ht="37.8" customHeight="1">
      <c r="A165" s="41"/>
      <c r="B165" s="42"/>
      <c r="C165" s="207" t="s">
        <v>215</v>
      </c>
      <c r="D165" s="207" t="s">
        <v>136</v>
      </c>
      <c r="E165" s="208" t="s">
        <v>216</v>
      </c>
      <c r="F165" s="209" t="s">
        <v>217</v>
      </c>
      <c r="G165" s="210" t="s">
        <v>139</v>
      </c>
      <c r="H165" s="211">
        <v>10</v>
      </c>
      <c r="I165" s="212"/>
      <c r="J165" s="213">
        <f>ROUND(I165*H165,2)</f>
        <v>0</v>
      </c>
      <c r="K165" s="209" t="s">
        <v>140</v>
      </c>
      <c r="L165" s="47"/>
      <c r="M165" s="214" t="s">
        <v>44</v>
      </c>
      <c r="N165" s="215" t="s">
        <v>53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141</v>
      </c>
      <c r="AT165" s="218" t="s">
        <v>136</v>
      </c>
      <c r="AU165" s="218" t="s">
        <v>91</v>
      </c>
      <c r="AY165" s="19" t="s">
        <v>134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89</v>
      </c>
      <c r="BK165" s="219">
        <f>ROUND(I165*H165,2)</f>
        <v>0</v>
      </c>
      <c r="BL165" s="19" t="s">
        <v>141</v>
      </c>
      <c r="BM165" s="218" t="s">
        <v>218</v>
      </c>
    </row>
    <row r="166" s="2" customFormat="1">
      <c r="A166" s="41"/>
      <c r="B166" s="42"/>
      <c r="C166" s="43"/>
      <c r="D166" s="220" t="s">
        <v>143</v>
      </c>
      <c r="E166" s="43"/>
      <c r="F166" s="221" t="s">
        <v>219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143</v>
      </c>
      <c r="AU166" s="19" t="s">
        <v>91</v>
      </c>
    </row>
    <row r="167" s="13" customFormat="1">
      <c r="A167" s="13"/>
      <c r="B167" s="225"/>
      <c r="C167" s="226"/>
      <c r="D167" s="227" t="s">
        <v>145</v>
      </c>
      <c r="E167" s="228" t="s">
        <v>44</v>
      </c>
      <c r="F167" s="229" t="s">
        <v>146</v>
      </c>
      <c r="G167" s="226"/>
      <c r="H167" s="228" t="s">
        <v>44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145</v>
      </c>
      <c r="AU167" s="235" t="s">
        <v>91</v>
      </c>
      <c r="AV167" s="13" t="s">
        <v>89</v>
      </c>
      <c r="AW167" s="13" t="s">
        <v>42</v>
      </c>
      <c r="AX167" s="13" t="s">
        <v>82</v>
      </c>
      <c r="AY167" s="235" t="s">
        <v>134</v>
      </c>
    </row>
    <row r="168" s="14" customFormat="1">
      <c r="A168" s="14"/>
      <c r="B168" s="236"/>
      <c r="C168" s="237"/>
      <c r="D168" s="227" t="s">
        <v>145</v>
      </c>
      <c r="E168" s="238" t="s">
        <v>44</v>
      </c>
      <c r="F168" s="239" t="s">
        <v>193</v>
      </c>
      <c r="G168" s="237"/>
      <c r="H168" s="240">
        <v>10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145</v>
      </c>
      <c r="AU168" s="246" t="s">
        <v>91</v>
      </c>
      <c r="AV168" s="14" t="s">
        <v>91</v>
      </c>
      <c r="AW168" s="14" t="s">
        <v>42</v>
      </c>
      <c r="AX168" s="14" t="s">
        <v>82</v>
      </c>
      <c r="AY168" s="246" t="s">
        <v>134</v>
      </c>
    </row>
    <row r="169" s="15" customFormat="1">
      <c r="A169" s="15"/>
      <c r="B169" s="247"/>
      <c r="C169" s="248"/>
      <c r="D169" s="227" t="s">
        <v>145</v>
      </c>
      <c r="E169" s="249" t="s">
        <v>44</v>
      </c>
      <c r="F169" s="250" t="s">
        <v>148</v>
      </c>
      <c r="G169" s="248"/>
      <c r="H169" s="251">
        <v>10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145</v>
      </c>
      <c r="AU169" s="257" t="s">
        <v>91</v>
      </c>
      <c r="AV169" s="15" t="s">
        <v>141</v>
      </c>
      <c r="AW169" s="15" t="s">
        <v>42</v>
      </c>
      <c r="AX169" s="15" t="s">
        <v>89</v>
      </c>
      <c r="AY169" s="257" t="s">
        <v>134</v>
      </c>
    </row>
    <row r="170" s="2" customFormat="1" ht="16.5" customHeight="1">
      <c r="A170" s="41"/>
      <c r="B170" s="42"/>
      <c r="C170" s="258" t="s">
        <v>220</v>
      </c>
      <c r="D170" s="258" t="s">
        <v>211</v>
      </c>
      <c r="E170" s="259" t="s">
        <v>221</v>
      </c>
      <c r="F170" s="260" t="s">
        <v>222</v>
      </c>
      <c r="G170" s="261" t="s">
        <v>196</v>
      </c>
      <c r="H170" s="262">
        <v>2</v>
      </c>
      <c r="I170" s="263"/>
      <c r="J170" s="264">
        <f>ROUND(I170*H170,2)</f>
        <v>0</v>
      </c>
      <c r="K170" s="260" t="s">
        <v>140</v>
      </c>
      <c r="L170" s="265"/>
      <c r="M170" s="266" t="s">
        <v>44</v>
      </c>
      <c r="N170" s="267" t="s">
        <v>53</v>
      </c>
      <c r="O170" s="87"/>
      <c r="P170" s="216">
        <f>O170*H170</f>
        <v>0</v>
      </c>
      <c r="Q170" s="216">
        <v>1</v>
      </c>
      <c r="R170" s="216">
        <f>Q170*H170</f>
        <v>2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183</v>
      </c>
      <c r="AT170" s="218" t="s">
        <v>211</v>
      </c>
      <c r="AU170" s="218" t="s">
        <v>91</v>
      </c>
      <c r="AY170" s="19" t="s">
        <v>134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89</v>
      </c>
      <c r="BK170" s="219">
        <f>ROUND(I170*H170,2)</f>
        <v>0</v>
      </c>
      <c r="BL170" s="19" t="s">
        <v>141</v>
      </c>
      <c r="BM170" s="218" t="s">
        <v>223</v>
      </c>
    </row>
    <row r="171" s="13" customFormat="1">
      <c r="A171" s="13"/>
      <c r="B171" s="225"/>
      <c r="C171" s="226"/>
      <c r="D171" s="227" t="s">
        <v>145</v>
      </c>
      <c r="E171" s="228" t="s">
        <v>44</v>
      </c>
      <c r="F171" s="229" t="s">
        <v>146</v>
      </c>
      <c r="G171" s="226"/>
      <c r="H171" s="228" t="s">
        <v>44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145</v>
      </c>
      <c r="AU171" s="235" t="s">
        <v>91</v>
      </c>
      <c r="AV171" s="13" t="s">
        <v>89</v>
      </c>
      <c r="AW171" s="13" t="s">
        <v>42</v>
      </c>
      <c r="AX171" s="13" t="s">
        <v>82</v>
      </c>
      <c r="AY171" s="235" t="s">
        <v>134</v>
      </c>
    </row>
    <row r="172" s="14" customFormat="1">
      <c r="A172" s="14"/>
      <c r="B172" s="236"/>
      <c r="C172" s="237"/>
      <c r="D172" s="227" t="s">
        <v>145</v>
      </c>
      <c r="E172" s="238" t="s">
        <v>44</v>
      </c>
      <c r="F172" s="239" t="s">
        <v>224</v>
      </c>
      <c r="G172" s="237"/>
      <c r="H172" s="240">
        <v>2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145</v>
      </c>
      <c r="AU172" s="246" t="s">
        <v>91</v>
      </c>
      <c r="AV172" s="14" t="s">
        <v>91</v>
      </c>
      <c r="AW172" s="14" t="s">
        <v>42</v>
      </c>
      <c r="AX172" s="14" t="s">
        <v>82</v>
      </c>
      <c r="AY172" s="246" t="s">
        <v>134</v>
      </c>
    </row>
    <row r="173" s="15" customFormat="1">
      <c r="A173" s="15"/>
      <c r="B173" s="247"/>
      <c r="C173" s="248"/>
      <c r="D173" s="227" t="s">
        <v>145</v>
      </c>
      <c r="E173" s="249" t="s">
        <v>44</v>
      </c>
      <c r="F173" s="250" t="s">
        <v>148</v>
      </c>
      <c r="G173" s="248"/>
      <c r="H173" s="251">
        <v>2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7" t="s">
        <v>145</v>
      </c>
      <c r="AU173" s="257" t="s">
        <v>91</v>
      </c>
      <c r="AV173" s="15" t="s">
        <v>141</v>
      </c>
      <c r="AW173" s="15" t="s">
        <v>42</v>
      </c>
      <c r="AX173" s="15" t="s">
        <v>89</v>
      </c>
      <c r="AY173" s="257" t="s">
        <v>134</v>
      </c>
    </row>
    <row r="174" s="2" customFormat="1" ht="37.8" customHeight="1">
      <c r="A174" s="41"/>
      <c r="B174" s="42"/>
      <c r="C174" s="207" t="s">
        <v>225</v>
      </c>
      <c r="D174" s="207" t="s">
        <v>136</v>
      </c>
      <c r="E174" s="208" t="s">
        <v>226</v>
      </c>
      <c r="F174" s="209" t="s">
        <v>227</v>
      </c>
      <c r="G174" s="210" t="s">
        <v>139</v>
      </c>
      <c r="H174" s="211">
        <v>10</v>
      </c>
      <c r="I174" s="212"/>
      <c r="J174" s="213">
        <f>ROUND(I174*H174,2)</f>
        <v>0</v>
      </c>
      <c r="K174" s="209" t="s">
        <v>140</v>
      </c>
      <c r="L174" s="47"/>
      <c r="M174" s="214" t="s">
        <v>44</v>
      </c>
      <c r="N174" s="215" t="s">
        <v>53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141</v>
      </c>
      <c r="AT174" s="218" t="s">
        <v>136</v>
      </c>
      <c r="AU174" s="218" t="s">
        <v>91</v>
      </c>
      <c r="AY174" s="19" t="s">
        <v>134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89</v>
      </c>
      <c r="BK174" s="219">
        <f>ROUND(I174*H174,2)</f>
        <v>0</v>
      </c>
      <c r="BL174" s="19" t="s">
        <v>141</v>
      </c>
      <c r="BM174" s="218" t="s">
        <v>228</v>
      </c>
    </row>
    <row r="175" s="2" customFormat="1">
      <c r="A175" s="41"/>
      <c r="B175" s="42"/>
      <c r="C175" s="43"/>
      <c r="D175" s="220" t="s">
        <v>143</v>
      </c>
      <c r="E175" s="43"/>
      <c r="F175" s="221" t="s">
        <v>229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143</v>
      </c>
      <c r="AU175" s="19" t="s">
        <v>91</v>
      </c>
    </row>
    <row r="176" s="13" customFormat="1">
      <c r="A176" s="13"/>
      <c r="B176" s="225"/>
      <c r="C176" s="226"/>
      <c r="D176" s="227" t="s">
        <v>145</v>
      </c>
      <c r="E176" s="228" t="s">
        <v>44</v>
      </c>
      <c r="F176" s="229" t="s">
        <v>146</v>
      </c>
      <c r="G176" s="226"/>
      <c r="H176" s="228" t="s">
        <v>44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145</v>
      </c>
      <c r="AU176" s="235" t="s">
        <v>91</v>
      </c>
      <c r="AV176" s="13" t="s">
        <v>89</v>
      </c>
      <c r="AW176" s="13" t="s">
        <v>42</v>
      </c>
      <c r="AX176" s="13" t="s">
        <v>82</v>
      </c>
      <c r="AY176" s="235" t="s">
        <v>134</v>
      </c>
    </row>
    <row r="177" s="14" customFormat="1">
      <c r="A177" s="14"/>
      <c r="B177" s="236"/>
      <c r="C177" s="237"/>
      <c r="D177" s="227" t="s">
        <v>145</v>
      </c>
      <c r="E177" s="238" t="s">
        <v>44</v>
      </c>
      <c r="F177" s="239" t="s">
        <v>193</v>
      </c>
      <c r="G177" s="237"/>
      <c r="H177" s="240">
        <v>10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145</v>
      </c>
      <c r="AU177" s="246" t="s">
        <v>91</v>
      </c>
      <c r="AV177" s="14" t="s">
        <v>91</v>
      </c>
      <c r="AW177" s="14" t="s">
        <v>42</v>
      </c>
      <c r="AX177" s="14" t="s">
        <v>82</v>
      </c>
      <c r="AY177" s="246" t="s">
        <v>134</v>
      </c>
    </row>
    <row r="178" s="15" customFormat="1">
      <c r="A178" s="15"/>
      <c r="B178" s="247"/>
      <c r="C178" s="248"/>
      <c r="D178" s="227" t="s">
        <v>145</v>
      </c>
      <c r="E178" s="249" t="s">
        <v>44</v>
      </c>
      <c r="F178" s="250" t="s">
        <v>148</v>
      </c>
      <c r="G178" s="248"/>
      <c r="H178" s="251">
        <v>10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145</v>
      </c>
      <c r="AU178" s="257" t="s">
        <v>91</v>
      </c>
      <c r="AV178" s="15" t="s">
        <v>141</v>
      </c>
      <c r="AW178" s="15" t="s">
        <v>42</v>
      </c>
      <c r="AX178" s="15" t="s">
        <v>89</v>
      </c>
      <c r="AY178" s="257" t="s">
        <v>134</v>
      </c>
    </row>
    <row r="179" s="2" customFormat="1" ht="16.5" customHeight="1">
      <c r="A179" s="41"/>
      <c r="B179" s="42"/>
      <c r="C179" s="258" t="s">
        <v>230</v>
      </c>
      <c r="D179" s="258" t="s">
        <v>211</v>
      </c>
      <c r="E179" s="259" t="s">
        <v>231</v>
      </c>
      <c r="F179" s="260" t="s">
        <v>232</v>
      </c>
      <c r="G179" s="261" t="s">
        <v>233</v>
      </c>
      <c r="H179" s="262">
        <v>0.20000000000000001</v>
      </c>
      <c r="I179" s="263"/>
      <c r="J179" s="264">
        <f>ROUND(I179*H179,2)</f>
        <v>0</v>
      </c>
      <c r="K179" s="260" t="s">
        <v>140</v>
      </c>
      <c r="L179" s="265"/>
      <c r="M179" s="266" t="s">
        <v>44</v>
      </c>
      <c r="N179" s="267" t="s">
        <v>53</v>
      </c>
      <c r="O179" s="87"/>
      <c r="P179" s="216">
        <f>O179*H179</f>
        <v>0</v>
      </c>
      <c r="Q179" s="216">
        <v>0.001</v>
      </c>
      <c r="R179" s="216">
        <f>Q179*H179</f>
        <v>0.00020000000000000001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183</v>
      </c>
      <c r="AT179" s="218" t="s">
        <v>211</v>
      </c>
      <c r="AU179" s="218" t="s">
        <v>91</v>
      </c>
      <c r="AY179" s="19" t="s">
        <v>134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89</v>
      </c>
      <c r="BK179" s="219">
        <f>ROUND(I179*H179,2)</f>
        <v>0</v>
      </c>
      <c r="BL179" s="19" t="s">
        <v>141</v>
      </c>
      <c r="BM179" s="218" t="s">
        <v>234</v>
      </c>
    </row>
    <row r="180" s="13" customFormat="1">
      <c r="A180" s="13"/>
      <c r="B180" s="225"/>
      <c r="C180" s="226"/>
      <c r="D180" s="227" t="s">
        <v>145</v>
      </c>
      <c r="E180" s="228" t="s">
        <v>44</v>
      </c>
      <c r="F180" s="229" t="s">
        <v>146</v>
      </c>
      <c r="G180" s="226"/>
      <c r="H180" s="228" t="s">
        <v>44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145</v>
      </c>
      <c r="AU180" s="235" t="s">
        <v>91</v>
      </c>
      <c r="AV180" s="13" t="s">
        <v>89</v>
      </c>
      <c r="AW180" s="13" t="s">
        <v>42</v>
      </c>
      <c r="AX180" s="13" t="s">
        <v>82</v>
      </c>
      <c r="AY180" s="235" t="s">
        <v>134</v>
      </c>
    </row>
    <row r="181" s="14" customFormat="1">
      <c r="A181" s="14"/>
      <c r="B181" s="236"/>
      <c r="C181" s="237"/>
      <c r="D181" s="227" t="s">
        <v>145</v>
      </c>
      <c r="E181" s="238" t="s">
        <v>44</v>
      </c>
      <c r="F181" s="239" t="s">
        <v>193</v>
      </c>
      <c r="G181" s="237"/>
      <c r="H181" s="240">
        <v>10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145</v>
      </c>
      <c r="AU181" s="246" t="s">
        <v>91</v>
      </c>
      <c r="AV181" s="14" t="s">
        <v>91</v>
      </c>
      <c r="AW181" s="14" t="s">
        <v>42</v>
      </c>
      <c r="AX181" s="14" t="s">
        <v>82</v>
      </c>
      <c r="AY181" s="246" t="s">
        <v>134</v>
      </c>
    </row>
    <row r="182" s="15" customFormat="1">
      <c r="A182" s="15"/>
      <c r="B182" s="247"/>
      <c r="C182" s="248"/>
      <c r="D182" s="227" t="s">
        <v>145</v>
      </c>
      <c r="E182" s="249" t="s">
        <v>44</v>
      </c>
      <c r="F182" s="250" t="s">
        <v>148</v>
      </c>
      <c r="G182" s="248"/>
      <c r="H182" s="251">
        <v>10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145</v>
      </c>
      <c r="AU182" s="257" t="s">
        <v>91</v>
      </c>
      <c r="AV182" s="15" t="s">
        <v>141</v>
      </c>
      <c r="AW182" s="15" t="s">
        <v>42</v>
      </c>
      <c r="AX182" s="15" t="s">
        <v>89</v>
      </c>
      <c r="AY182" s="257" t="s">
        <v>134</v>
      </c>
    </row>
    <row r="183" s="14" customFormat="1">
      <c r="A183" s="14"/>
      <c r="B183" s="236"/>
      <c r="C183" s="237"/>
      <c r="D183" s="227" t="s">
        <v>145</v>
      </c>
      <c r="E183" s="237"/>
      <c r="F183" s="239" t="s">
        <v>235</v>
      </c>
      <c r="G183" s="237"/>
      <c r="H183" s="240">
        <v>0.20000000000000001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145</v>
      </c>
      <c r="AU183" s="246" t="s">
        <v>91</v>
      </c>
      <c r="AV183" s="14" t="s">
        <v>91</v>
      </c>
      <c r="AW183" s="14" t="s">
        <v>4</v>
      </c>
      <c r="AX183" s="14" t="s">
        <v>89</v>
      </c>
      <c r="AY183" s="246" t="s">
        <v>134</v>
      </c>
    </row>
    <row r="184" s="12" customFormat="1" ht="22.8" customHeight="1">
      <c r="A184" s="12"/>
      <c r="B184" s="191"/>
      <c r="C184" s="192"/>
      <c r="D184" s="193" t="s">
        <v>81</v>
      </c>
      <c r="E184" s="205" t="s">
        <v>91</v>
      </c>
      <c r="F184" s="205" t="s">
        <v>236</v>
      </c>
      <c r="G184" s="192"/>
      <c r="H184" s="192"/>
      <c r="I184" s="195"/>
      <c r="J184" s="206">
        <f>BK184</f>
        <v>0</v>
      </c>
      <c r="K184" s="192"/>
      <c r="L184" s="197"/>
      <c r="M184" s="198"/>
      <c r="N184" s="199"/>
      <c r="O184" s="199"/>
      <c r="P184" s="200">
        <f>SUM(P185:P199)</f>
        <v>0</v>
      </c>
      <c r="Q184" s="199"/>
      <c r="R184" s="200">
        <f>SUM(R185:R199)</f>
        <v>12.32427378</v>
      </c>
      <c r="S184" s="199"/>
      <c r="T184" s="201">
        <f>SUM(T185:T199)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2" t="s">
        <v>89</v>
      </c>
      <c r="AT184" s="203" t="s">
        <v>81</v>
      </c>
      <c r="AU184" s="203" t="s">
        <v>89</v>
      </c>
      <c r="AY184" s="202" t="s">
        <v>134</v>
      </c>
      <c r="BK184" s="204">
        <f>SUM(BK185:BK199)</f>
        <v>0</v>
      </c>
    </row>
    <row r="185" s="2" customFormat="1" ht="24.15" customHeight="1">
      <c r="A185" s="41"/>
      <c r="B185" s="42"/>
      <c r="C185" s="207" t="s">
        <v>237</v>
      </c>
      <c r="D185" s="207" t="s">
        <v>136</v>
      </c>
      <c r="E185" s="208" t="s">
        <v>238</v>
      </c>
      <c r="F185" s="209" t="s">
        <v>239</v>
      </c>
      <c r="G185" s="210" t="s">
        <v>240</v>
      </c>
      <c r="H185" s="211">
        <v>1</v>
      </c>
      <c r="I185" s="212"/>
      <c r="J185" s="213">
        <f>ROUND(I185*H185,2)</f>
        <v>0</v>
      </c>
      <c r="K185" s="209" t="s">
        <v>44</v>
      </c>
      <c r="L185" s="47"/>
      <c r="M185" s="214" t="s">
        <v>44</v>
      </c>
      <c r="N185" s="215" t="s">
        <v>53</v>
      </c>
      <c r="O185" s="87"/>
      <c r="P185" s="216">
        <f>O185*H185</f>
        <v>0</v>
      </c>
      <c r="Q185" s="216">
        <v>0.066299999999999998</v>
      </c>
      <c r="R185" s="216">
        <f>Q185*H185</f>
        <v>0.066299999999999998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141</v>
      </c>
      <c r="AT185" s="218" t="s">
        <v>136</v>
      </c>
      <c r="AU185" s="218" t="s">
        <v>91</v>
      </c>
      <c r="AY185" s="19" t="s">
        <v>134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89</v>
      </c>
      <c r="BK185" s="219">
        <f>ROUND(I185*H185,2)</f>
        <v>0</v>
      </c>
      <c r="BL185" s="19" t="s">
        <v>141</v>
      </c>
      <c r="BM185" s="218" t="s">
        <v>241</v>
      </c>
    </row>
    <row r="186" s="13" customFormat="1">
      <c r="A186" s="13"/>
      <c r="B186" s="225"/>
      <c r="C186" s="226"/>
      <c r="D186" s="227" t="s">
        <v>145</v>
      </c>
      <c r="E186" s="228" t="s">
        <v>44</v>
      </c>
      <c r="F186" s="229" t="s">
        <v>146</v>
      </c>
      <c r="G186" s="226"/>
      <c r="H186" s="228" t="s">
        <v>44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145</v>
      </c>
      <c r="AU186" s="235" t="s">
        <v>91</v>
      </c>
      <c r="AV186" s="13" t="s">
        <v>89</v>
      </c>
      <c r="AW186" s="13" t="s">
        <v>42</v>
      </c>
      <c r="AX186" s="13" t="s">
        <v>82</v>
      </c>
      <c r="AY186" s="235" t="s">
        <v>134</v>
      </c>
    </row>
    <row r="187" s="14" customFormat="1">
      <c r="A187" s="14"/>
      <c r="B187" s="236"/>
      <c r="C187" s="237"/>
      <c r="D187" s="227" t="s">
        <v>145</v>
      </c>
      <c r="E187" s="238" t="s">
        <v>44</v>
      </c>
      <c r="F187" s="239" t="s">
        <v>89</v>
      </c>
      <c r="G187" s="237"/>
      <c r="H187" s="240">
        <v>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145</v>
      </c>
      <c r="AU187" s="246" t="s">
        <v>91</v>
      </c>
      <c r="AV187" s="14" t="s">
        <v>91</v>
      </c>
      <c r="AW187" s="14" t="s">
        <v>42</v>
      </c>
      <c r="AX187" s="14" t="s">
        <v>82</v>
      </c>
      <c r="AY187" s="246" t="s">
        <v>134</v>
      </c>
    </row>
    <row r="188" s="15" customFormat="1">
      <c r="A188" s="15"/>
      <c r="B188" s="247"/>
      <c r="C188" s="248"/>
      <c r="D188" s="227" t="s">
        <v>145</v>
      </c>
      <c r="E188" s="249" t="s">
        <v>44</v>
      </c>
      <c r="F188" s="250" t="s">
        <v>148</v>
      </c>
      <c r="G188" s="248"/>
      <c r="H188" s="251">
        <v>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145</v>
      </c>
      <c r="AU188" s="257" t="s">
        <v>91</v>
      </c>
      <c r="AV188" s="15" t="s">
        <v>141</v>
      </c>
      <c r="AW188" s="15" t="s">
        <v>42</v>
      </c>
      <c r="AX188" s="15" t="s">
        <v>89</v>
      </c>
      <c r="AY188" s="257" t="s">
        <v>134</v>
      </c>
    </row>
    <row r="189" s="2" customFormat="1" ht="33" customHeight="1">
      <c r="A189" s="41"/>
      <c r="B189" s="42"/>
      <c r="C189" s="207" t="s">
        <v>242</v>
      </c>
      <c r="D189" s="207" t="s">
        <v>136</v>
      </c>
      <c r="E189" s="208" t="s">
        <v>243</v>
      </c>
      <c r="F189" s="209" t="s">
        <v>244</v>
      </c>
      <c r="G189" s="210" t="s">
        <v>156</v>
      </c>
      <c r="H189" s="211">
        <v>4.8300000000000001</v>
      </c>
      <c r="I189" s="212"/>
      <c r="J189" s="213">
        <f>ROUND(I189*H189,2)</f>
        <v>0</v>
      </c>
      <c r="K189" s="209" t="s">
        <v>140</v>
      </c>
      <c r="L189" s="47"/>
      <c r="M189" s="214" t="s">
        <v>44</v>
      </c>
      <c r="N189" s="215" t="s">
        <v>53</v>
      </c>
      <c r="O189" s="87"/>
      <c r="P189" s="216">
        <f>O189*H189</f>
        <v>0</v>
      </c>
      <c r="Q189" s="216">
        <v>2.5018699999999998</v>
      </c>
      <c r="R189" s="216">
        <f>Q189*H189</f>
        <v>12.0840321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141</v>
      </c>
      <c r="AT189" s="218" t="s">
        <v>136</v>
      </c>
      <c r="AU189" s="218" t="s">
        <v>91</v>
      </c>
      <c r="AY189" s="19" t="s">
        <v>134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89</v>
      </c>
      <c r="BK189" s="219">
        <f>ROUND(I189*H189,2)</f>
        <v>0</v>
      </c>
      <c r="BL189" s="19" t="s">
        <v>141</v>
      </c>
      <c r="BM189" s="218" t="s">
        <v>245</v>
      </c>
    </row>
    <row r="190" s="2" customFormat="1">
      <c r="A190" s="41"/>
      <c r="B190" s="42"/>
      <c r="C190" s="43"/>
      <c r="D190" s="220" t="s">
        <v>143</v>
      </c>
      <c r="E190" s="43"/>
      <c r="F190" s="221" t="s">
        <v>246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143</v>
      </c>
      <c r="AU190" s="19" t="s">
        <v>91</v>
      </c>
    </row>
    <row r="191" s="13" customFormat="1">
      <c r="A191" s="13"/>
      <c r="B191" s="225"/>
      <c r="C191" s="226"/>
      <c r="D191" s="227" t="s">
        <v>145</v>
      </c>
      <c r="E191" s="228" t="s">
        <v>44</v>
      </c>
      <c r="F191" s="229" t="s">
        <v>146</v>
      </c>
      <c r="G191" s="226"/>
      <c r="H191" s="228" t="s">
        <v>44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145</v>
      </c>
      <c r="AU191" s="235" t="s">
        <v>91</v>
      </c>
      <c r="AV191" s="13" t="s">
        <v>89</v>
      </c>
      <c r="AW191" s="13" t="s">
        <v>42</v>
      </c>
      <c r="AX191" s="13" t="s">
        <v>82</v>
      </c>
      <c r="AY191" s="235" t="s">
        <v>134</v>
      </c>
    </row>
    <row r="192" s="14" customFormat="1">
      <c r="A192" s="14"/>
      <c r="B192" s="236"/>
      <c r="C192" s="237"/>
      <c r="D192" s="227" t="s">
        <v>145</v>
      </c>
      <c r="E192" s="238" t="s">
        <v>44</v>
      </c>
      <c r="F192" s="239" t="s">
        <v>247</v>
      </c>
      <c r="G192" s="237"/>
      <c r="H192" s="240">
        <v>4.8300000000000001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145</v>
      </c>
      <c r="AU192" s="246" t="s">
        <v>91</v>
      </c>
      <c r="AV192" s="14" t="s">
        <v>91</v>
      </c>
      <c r="AW192" s="14" t="s">
        <v>42</v>
      </c>
      <c r="AX192" s="14" t="s">
        <v>82</v>
      </c>
      <c r="AY192" s="246" t="s">
        <v>134</v>
      </c>
    </row>
    <row r="193" s="15" customFormat="1">
      <c r="A193" s="15"/>
      <c r="B193" s="247"/>
      <c r="C193" s="248"/>
      <c r="D193" s="227" t="s">
        <v>145</v>
      </c>
      <c r="E193" s="249" t="s">
        <v>44</v>
      </c>
      <c r="F193" s="250" t="s">
        <v>148</v>
      </c>
      <c r="G193" s="248"/>
      <c r="H193" s="251">
        <v>4.8300000000000001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145</v>
      </c>
      <c r="AU193" s="257" t="s">
        <v>91</v>
      </c>
      <c r="AV193" s="15" t="s">
        <v>141</v>
      </c>
      <c r="AW193" s="15" t="s">
        <v>42</v>
      </c>
      <c r="AX193" s="15" t="s">
        <v>89</v>
      </c>
      <c r="AY193" s="257" t="s">
        <v>134</v>
      </c>
    </row>
    <row r="194" s="2" customFormat="1" ht="24.15" customHeight="1">
      <c r="A194" s="41"/>
      <c r="B194" s="42"/>
      <c r="C194" s="207" t="s">
        <v>248</v>
      </c>
      <c r="D194" s="207" t="s">
        <v>136</v>
      </c>
      <c r="E194" s="208" t="s">
        <v>249</v>
      </c>
      <c r="F194" s="209" t="s">
        <v>250</v>
      </c>
      <c r="G194" s="210" t="s">
        <v>196</v>
      </c>
      <c r="H194" s="211">
        <v>0.16400000000000001</v>
      </c>
      <c r="I194" s="212"/>
      <c r="J194" s="213">
        <f>ROUND(I194*H194,2)</f>
        <v>0</v>
      </c>
      <c r="K194" s="209" t="s">
        <v>140</v>
      </c>
      <c r="L194" s="47"/>
      <c r="M194" s="214" t="s">
        <v>44</v>
      </c>
      <c r="N194" s="215" t="s">
        <v>53</v>
      </c>
      <c r="O194" s="87"/>
      <c r="P194" s="216">
        <f>O194*H194</f>
        <v>0</v>
      </c>
      <c r="Q194" s="216">
        <v>1.0606199999999999</v>
      </c>
      <c r="R194" s="216">
        <f>Q194*H194</f>
        <v>0.17394167999999999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141</v>
      </c>
      <c r="AT194" s="218" t="s">
        <v>136</v>
      </c>
      <c r="AU194" s="218" t="s">
        <v>91</v>
      </c>
      <c r="AY194" s="19" t="s">
        <v>134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89</v>
      </c>
      <c r="BK194" s="219">
        <f>ROUND(I194*H194,2)</f>
        <v>0</v>
      </c>
      <c r="BL194" s="19" t="s">
        <v>141</v>
      </c>
      <c r="BM194" s="218" t="s">
        <v>251</v>
      </c>
    </row>
    <row r="195" s="2" customFormat="1">
      <c r="A195" s="41"/>
      <c r="B195" s="42"/>
      <c r="C195" s="43"/>
      <c r="D195" s="220" t="s">
        <v>143</v>
      </c>
      <c r="E195" s="43"/>
      <c r="F195" s="221" t="s">
        <v>252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143</v>
      </c>
      <c r="AU195" s="19" t="s">
        <v>91</v>
      </c>
    </row>
    <row r="196" s="13" customFormat="1">
      <c r="A196" s="13"/>
      <c r="B196" s="225"/>
      <c r="C196" s="226"/>
      <c r="D196" s="227" t="s">
        <v>145</v>
      </c>
      <c r="E196" s="228" t="s">
        <v>44</v>
      </c>
      <c r="F196" s="229" t="s">
        <v>146</v>
      </c>
      <c r="G196" s="226"/>
      <c r="H196" s="228" t="s">
        <v>44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145</v>
      </c>
      <c r="AU196" s="235" t="s">
        <v>91</v>
      </c>
      <c r="AV196" s="13" t="s">
        <v>89</v>
      </c>
      <c r="AW196" s="13" t="s">
        <v>42</v>
      </c>
      <c r="AX196" s="13" t="s">
        <v>82</v>
      </c>
      <c r="AY196" s="235" t="s">
        <v>134</v>
      </c>
    </row>
    <row r="197" s="14" customFormat="1">
      <c r="A197" s="14"/>
      <c r="B197" s="236"/>
      <c r="C197" s="237"/>
      <c r="D197" s="227" t="s">
        <v>145</v>
      </c>
      <c r="E197" s="238" t="s">
        <v>44</v>
      </c>
      <c r="F197" s="239" t="s">
        <v>253</v>
      </c>
      <c r="G197" s="237"/>
      <c r="H197" s="240">
        <v>0.123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145</v>
      </c>
      <c r="AU197" s="246" t="s">
        <v>91</v>
      </c>
      <c r="AV197" s="14" t="s">
        <v>91</v>
      </c>
      <c r="AW197" s="14" t="s">
        <v>42</v>
      </c>
      <c r="AX197" s="14" t="s">
        <v>82</v>
      </c>
      <c r="AY197" s="246" t="s">
        <v>134</v>
      </c>
    </row>
    <row r="198" s="14" customFormat="1">
      <c r="A198" s="14"/>
      <c r="B198" s="236"/>
      <c r="C198" s="237"/>
      <c r="D198" s="227" t="s">
        <v>145</v>
      </c>
      <c r="E198" s="238" t="s">
        <v>44</v>
      </c>
      <c r="F198" s="239" t="s">
        <v>254</v>
      </c>
      <c r="G198" s="237"/>
      <c r="H198" s="240">
        <v>0.041000000000000002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145</v>
      </c>
      <c r="AU198" s="246" t="s">
        <v>91</v>
      </c>
      <c r="AV198" s="14" t="s">
        <v>91</v>
      </c>
      <c r="AW198" s="14" t="s">
        <v>42</v>
      </c>
      <c r="AX198" s="14" t="s">
        <v>82</v>
      </c>
      <c r="AY198" s="246" t="s">
        <v>134</v>
      </c>
    </row>
    <row r="199" s="15" customFormat="1">
      <c r="A199" s="15"/>
      <c r="B199" s="247"/>
      <c r="C199" s="248"/>
      <c r="D199" s="227" t="s">
        <v>145</v>
      </c>
      <c r="E199" s="249" t="s">
        <v>44</v>
      </c>
      <c r="F199" s="250" t="s">
        <v>148</v>
      </c>
      <c r="G199" s="248"/>
      <c r="H199" s="251">
        <v>0.16400000000000001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7" t="s">
        <v>145</v>
      </c>
      <c r="AU199" s="257" t="s">
        <v>91</v>
      </c>
      <c r="AV199" s="15" t="s">
        <v>141</v>
      </c>
      <c r="AW199" s="15" t="s">
        <v>42</v>
      </c>
      <c r="AX199" s="15" t="s">
        <v>89</v>
      </c>
      <c r="AY199" s="257" t="s">
        <v>134</v>
      </c>
    </row>
    <row r="200" s="12" customFormat="1" ht="22.8" customHeight="1">
      <c r="A200" s="12"/>
      <c r="B200" s="191"/>
      <c r="C200" s="192"/>
      <c r="D200" s="193" t="s">
        <v>81</v>
      </c>
      <c r="E200" s="205" t="s">
        <v>166</v>
      </c>
      <c r="F200" s="205" t="s">
        <v>255</v>
      </c>
      <c r="G200" s="192"/>
      <c r="H200" s="192"/>
      <c r="I200" s="195"/>
      <c r="J200" s="206">
        <f>BK200</f>
        <v>0</v>
      </c>
      <c r="K200" s="192"/>
      <c r="L200" s="197"/>
      <c r="M200" s="198"/>
      <c r="N200" s="199"/>
      <c r="O200" s="199"/>
      <c r="P200" s="200">
        <f>SUM(P201:P225)</f>
        <v>0</v>
      </c>
      <c r="Q200" s="199"/>
      <c r="R200" s="200">
        <f>SUM(R201:R225)</f>
        <v>0.053999999999999999</v>
      </c>
      <c r="S200" s="199"/>
      <c r="T200" s="201">
        <f>SUM(T201:T225)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89</v>
      </c>
      <c r="AT200" s="203" t="s">
        <v>81</v>
      </c>
      <c r="AU200" s="203" t="s">
        <v>89</v>
      </c>
      <c r="AY200" s="202" t="s">
        <v>134</v>
      </c>
      <c r="BK200" s="204">
        <f>SUM(BK201:BK225)</f>
        <v>0</v>
      </c>
    </row>
    <row r="201" s="2" customFormat="1" ht="44.25" customHeight="1">
      <c r="A201" s="41"/>
      <c r="B201" s="42"/>
      <c r="C201" s="207" t="s">
        <v>7</v>
      </c>
      <c r="D201" s="207" t="s">
        <v>136</v>
      </c>
      <c r="E201" s="208" t="s">
        <v>256</v>
      </c>
      <c r="F201" s="209" t="s">
        <v>257</v>
      </c>
      <c r="G201" s="210" t="s">
        <v>139</v>
      </c>
      <c r="H201" s="211">
        <v>7</v>
      </c>
      <c r="I201" s="212"/>
      <c r="J201" s="213">
        <f>ROUND(I201*H201,2)</f>
        <v>0</v>
      </c>
      <c r="K201" s="209" t="s">
        <v>140</v>
      </c>
      <c r="L201" s="47"/>
      <c r="M201" s="214" t="s">
        <v>44</v>
      </c>
      <c r="N201" s="215" t="s">
        <v>53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141</v>
      </c>
      <c r="AT201" s="218" t="s">
        <v>136</v>
      </c>
      <c r="AU201" s="218" t="s">
        <v>91</v>
      </c>
      <c r="AY201" s="19" t="s">
        <v>134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89</v>
      </c>
      <c r="BK201" s="219">
        <f>ROUND(I201*H201,2)</f>
        <v>0</v>
      </c>
      <c r="BL201" s="19" t="s">
        <v>141</v>
      </c>
      <c r="BM201" s="218" t="s">
        <v>258</v>
      </c>
    </row>
    <row r="202" s="2" customFormat="1">
      <c r="A202" s="41"/>
      <c r="B202" s="42"/>
      <c r="C202" s="43"/>
      <c r="D202" s="220" t="s">
        <v>143</v>
      </c>
      <c r="E202" s="43"/>
      <c r="F202" s="221" t="s">
        <v>259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19" t="s">
        <v>143</v>
      </c>
      <c r="AU202" s="19" t="s">
        <v>91</v>
      </c>
    </row>
    <row r="203" s="13" customFormat="1">
      <c r="A203" s="13"/>
      <c r="B203" s="225"/>
      <c r="C203" s="226"/>
      <c r="D203" s="227" t="s">
        <v>145</v>
      </c>
      <c r="E203" s="228" t="s">
        <v>44</v>
      </c>
      <c r="F203" s="229" t="s">
        <v>146</v>
      </c>
      <c r="G203" s="226"/>
      <c r="H203" s="228" t="s">
        <v>44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145</v>
      </c>
      <c r="AU203" s="235" t="s">
        <v>91</v>
      </c>
      <c r="AV203" s="13" t="s">
        <v>89</v>
      </c>
      <c r="AW203" s="13" t="s">
        <v>42</v>
      </c>
      <c r="AX203" s="13" t="s">
        <v>82</v>
      </c>
      <c r="AY203" s="235" t="s">
        <v>134</v>
      </c>
    </row>
    <row r="204" s="14" customFormat="1">
      <c r="A204" s="14"/>
      <c r="B204" s="236"/>
      <c r="C204" s="237"/>
      <c r="D204" s="227" t="s">
        <v>145</v>
      </c>
      <c r="E204" s="238" t="s">
        <v>44</v>
      </c>
      <c r="F204" s="239" t="s">
        <v>147</v>
      </c>
      <c r="G204" s="237"/>
      <c r="H204" s="240">
        <v>7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145</v>
      </c>
      <c r="AU204" s="246" t="s">
        <v>91</v>
      </c>
      <c r="AV204" s="14" t="s">
        <v>91</v>
      </c>
      <c r="AW204" s="14" t="s">
        <v>42</v>
      </c>
      <c r="AX204" s="14" t="s">
        <v>82</v>
      </c>
      <c r="AY204" s="246" t="s">
        <v>134</v>
      </c>
    </row>
    <row r="205" s="15" customFormat="1">
      <c r="A205" s="15"/>
      <c r="B205" s="247"/>
      <c r="C205" s="248"/>
      <c r="D205" s="227" t="s">
        <v>145</v>
      </c>
      <c r="E205" s="249" t="s">
        <v>44</v>
      </c>
      <c r="F205" s="250" t="s">
        <v>148</v>
      </c>
      <c r="G205" s="248"/>
      <c r="H205" s="251">
        <v>7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7" t="s">
        <v>145</v>
      </c>
      <c r="AU205" s="257" t="s">
        <v>91</v>
      </c>
      <c r="AV205" s="15" t="s">
        <v>141</v>
      </c>
      <c r="AW205" s="15" t="s">
        <v>42</v>
      </c>
      <c r="AX205" s="15" t="s">
        <v>89</v>
      </c>
      <c r="AY205" s="257" t="s">
        <v>134</v>
      </c>
    </row>
    <row r="206" s="2" customFormat="1" ht="24.15" customHeight="1">
      <c r="A206" s="41"/>
      <c r="B206" s="42"/>
      <c r="C206" s="207" t="s">
        <v>260</v>
      </c>
      <c r="D206" s="207" t="s">
        <v>136</v>
      </c>
      <c r="E206" s="208" t="s">
        <v>261</v>
      </c>
      <c r="F206" s="209" t="s">
        <v>262</v>
      </c>
      <c r="G206" s="210" t="s">
        <v>139</v>
      </c>
      <c r="H206" s="211">
        <v>7</v>
      </c>
      <c r="I206" s="212"/>
      <c r="J206" s="213">
        <f>ROUND(I206*H206,2)</f>
        <v>0</v>
      </c>
      <c r="K206" s="209" t="s">
        <v>140</v>
      </c>
      <c r="L206" s="47"/>
      <c r="M206" s="214" t="s">
        <v>44</v>
      </c>
      <c r="N206" s="215" t="s">
        <v>53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141</v>
      </c>
      <c r="AT206" s="218" t="s">
        <v>136</v>
      </c>
      <c r="AU206" s="218" t="s">
        <v>91</v>
      </c>
      <c r="AY206" s="19" t="s">
        <v>134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89</v>
      </c>
      <c r="BK206" s="219">
        <f>ROUND(I206*H206,2)</f>
        <v>0</v>
      </c>
      <c r="BL206" s="19" t="s">
        <v>141</v>
      </c>
      <c r="BM206" s="218" t="s">
        <v>263</v>
      </c>
    </row>
    <row r="207" s="2" customFormat="1">
      <c r="A207" s="41"/>
      <c r="B207" s="42"/>
      <c r="C207" s="43"/>
      <c r="D207" s="220" t="s">
        <v>143</v>
      </c>
      <c r="E207" s="43"/>
      <c r="F207" s="221" t="s">
        <v>264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143</v>
      </c>
      <c r="AU207" s="19" t="s">
        <v>91</v>
      </c>
    </row>
    <row r="208" s="13" customFormat="1">
      <c r="A208" s="13"/>
      <c r="B208" s="225"/>
      <c r="C208" s="226"/>
      <c r="D208" s="227" t="s">
        <v>145</v>
      </c>
      <c r="E208" s="228" t="s">
        <v>44</v>
      </c>
      <c r="F208" s="229" t="s">
        <v>146</v>
      </c>
      <c r="G208" s="226"/>
      <c r="H208" s="228" t="s">
        <v>44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145</v>
      </c>
      <c r="AU208" s="235" t="s">
        <v>91</v>
      </c>
      <c r="AV208" s="13" t="s">
        <v>89</v>
      </c>
      <c r="AW208" s="13" t="s">
        <v>42</v>
      </c>
      <c r="AX208" s="13" t="s">
        <v>82</v>
      </c>
      <c r="AY208" s="235" t="s">
        <v>134</v>
      </c>
    </row>
    <row r="209" s="14" customFormat="1">
      <c r="A209" s="14"/>
      <c r="B209" s="236"/>
      <c r="C209" s="237"/>
      <c r="D209" s="227" t="s">
        <v>145</v>
      </c>
      <c r="E209" s="238" t="s">
        <v>44</v>
      </c>
      <c r="F209" s="239" t="s">
        <v>147</v>
      </c>
      <c r="G209" s="237"/>
      <c r="H209" s="240">
        <v>7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145</v>
      </c>
      <c r="AU209" s="246" t="s">
        <v>91</v>
      </c>
      <c r="AV209" s="14" t="s">
        <v>91</v>
      </c>
      <c r="AW209" s="14" t="s">
        <v>42</v>
      </c>
      <c r="AX209" s="14" t="s">
        <v>82</v>
      </c>
      <c r="AY209" s="246" t="s">
        <v>134</v>
      </c>
    </row>
    <row r="210" s="15" customFormat="1">
      <c r="A210" s="15"/>
      <c r="B210" s="247"/>
      <c r="C210" s="248"/>
      <c r="D210" s="227" t="s">
        <v>145</v>
      </c>
      <c r="E210" s="249" t="s">
        <v>44</v>
      </c>
      <c r="F210" s="250" t="s">
        <v>148</v>
      </c>
      <c r="G210" s="248"/>
      <c r="H210" s="251">
        <v>7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7" t="s">
        <v>145</v>
      </c>
      <c r="AU210" s="257" t="s">
        <v>91</v>
      </c>
      <c r="AV210" s="15" t="s">
        <v>141</v>
      </c>
      <c r="AW210" s="15" t="s">
        <v>42</v>
      </c>
      <c r="AX210" s="15" t="s">
        <v>89</v>
      </c>
      <c r="AY210" s="257" t="s">
        <v>134</v>
      </c>
    </row>
    <row r="211" s="2" customFormat="1" ht="49.05" customHeight="1">
      <c r="A211" s="41"/>
      <c r="B211" s="42"/>
      <c r="C211" s="207" t="s">
        <v>265</v>
      </c>
      <c r="D211" s="207" t="s">
        <v>136</v>
      </c>
      <c r="E211" s="208" t="s">
        <v>266</v>
      </c>
      <c r="F211" s="209" t="s">
        <v>267</v>
      </c>
      <c r="G211" s="210" t="s">
        <v>139</v>
      </c>
      <c r="H211" s="211">
        <v>7</v>
      </c>
      <c r="I211" s="212"/>
      <c r="J211" s="213">
        <f>ROUND(I211*H211,2)</f>
        <v>0</v>
      </c>
      <c r="K211" s="209" t="s">
        <v>140</v>
      </c>
      <c r="L211" s="47"/>
      <c r="M211" s="214" t="s">
        <v>44</v>
      </c>
      <c r="N211" s="215" t="s">
        <v>53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141</v>
      </c>
      <c r="AT211" s="218" t="s">
        <v>136</v>
      </c>
      <c r="AU211" s="218" t="s">
        <v>91</v>
      </c>
      <c r="AY211" s="19" t="s">
        <v>134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89</v>
      </c>
      <c r="BK211" s="219">
        <f>ROUND(I211*H211,2)</f>
        <v>0</v>
      </c>
      <c r="BL211" s="19" t="s">
        <v>141</v>
      </c>
      <c r="BM211" s="218" t="s">
        <v>268</v>
      </c>
    </row>
    <row r="212" s="2" customFormat="1">
      <c r="A212" s="41"/>
      <c r="B212" s="42"/>
      <c r="C212" s="43"/>
      <c r="D212" s="220" t="s">
        <v>143</v>
      </c>
      <c r="E212" s="43"/>
      <c r="F212" s="221" t="s">
        <v>269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9" t="s">
        <v>143</v>
      </c>
      <c r="AU212" s="19" t="s">
        <v>91</v>
      </c>
    </row>
    <row r="213" s="13" customFormat="1">
      <c r="A213" s="13"/>
      <c r="B213" s="225"/>
      <c r="C213" s="226"/>
      <c r="D213" s="227" t="s">
        <v>145</v>
      </c>
      <c r="E213" s="228" t="s">
        <v>44</v>
      </c>
      <c r="F213" s="229" t="s">
        <v>146</v>
      </c>
      <c r="G213" s="226"/>
      <c r="H213" s="228" t="s">
        <v>44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145</v>
      </c>
      <c r="AU213" s="235" t="s">
        <v>91</v>
      </c>
      <c r="AV213" s="13" t="s">
        <v>89</v>
      </c>
      <c r="AW213" s="13" t="s">
        <v>42</v>
      </c>
      <c r="AX213" s="13" t="s">
        <v>82</v>
      </c>
      <c r="AY213" s="235" t="s">
        <v>134</v>
      </c>
    </row>
    <row r="214" s="14" customFormat="1">
      <c r="A214" s="14"/>
      <c r="B214" s="236"/>
      <c r="C214" s="237"/>
      <c r="D214" s="227" t="s">
        <v>145</v>
      </c>
      <c r="E214" s="238" t="s">
        <v>44</v>
      </c>
      <c r="F214" s="239" t="s">
        <v>147</v>
      </c>
      <c r="G214" s="237"/>
      <c r="H214" s="240">
        <v>7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145</v>
      </c>
      <c r="AU214" s="246" t="s">
        <v>91</v>
      </c>
      <c r="AV214" s="14" t="s">
        <v>91</v>
      </c>
      <c r="AW214" s="14" t="s">
        <v>42</v>
      </c>
      <c r="AX214" s="14" t="s">
        <v>82</v>
      </c>
      <c r="AY214" s="246" t="s">
        <v>134</v>
      </c>
    </row>
    <row r="215" s="15" customFormat="1">
      <c r="A215" s="15"/>
      <c r="B215" s="247"/>
      <c r="C215" s="248"/>
      <c r="D215" s="227" t="s">
        <v>145</v>
      </c>
      <c r="E215" s="249" t="s">
        <v>44</v>
      </c>
      <c r="F215" s="250" t="s">
        <v>148</v>
      </c>
      <c r="G215" s="248"/>
      <c r="H215" s="251">
        <v>7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7" t="s">
        <v>145</v>
      </c>
      <c r="AU215" s="257" t="s">
        <v>91</v>
      </c>
      <c r="AV215" s="15" t="s">
        <v>141</v>
      </c>
      <c r="AW215" s="15" t="s">
        <v>42</v>
      </c>
      <c r="AX215" s="15" t="s">
        <v>89</v>
      </c>
      <c r="AY215" s="257" t="s">
        <v>134</v>
      </c>
    </row>
    <row r="216" s="2" customFormat="1" ht="44.25" customHeight="1">
      <c r="A216" s="41"/>
      <c r="B216" s="42"/>
      <c r="C216" s="207" t="s">
        <v>270</v>
      </c>
      <c r="D216" s="207" t="s">
        <v>136</v>
      </c>
      <c r="E216" s="208" t="s">
        <v>271</v>
      </c>
      <c r="F216" s="209" t="s">
        <v>272</v>
      </c>
      <c r="G216" s="210" t="s">
        <v>139</v>
      </c>
      <c r="H216" s="211">
        <v>7</v>
      </c>
      <c r="I216" s="212"/>
      <c r="J216" s="213">
        <f>ROUND(I216*H216,2)</f>
        <v>0</v>
      </c>
      <c r="K216" s="209" t="s">
        <v>140</v>
      </c>
      <c r="L216" s="47"/>
      <c r="M216" s="214" t="s">
        <v>44</v>
      </c>
      <c r="N216" s="215" t="s">
        <v>53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141</v>
      </c>
      <c r="AT216" s="218" t="s">
        <v>136</v>
      </c>
      <c r="AU216" s="218" t="s">
        <v>91</v>
      </c>
      <c r="AY216" s="19" t="s">
        <v>134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89</v>
      </c>
      <c r="BK216" s="219">
        <f>ROUND(I216*H216,2)</f>
        <v>0</v>
      </c>
      <c r="BL216" s="19" t="s">
        <v>141</v>
      </c>
      <c r="BM216" s="218" t="s">
        <v>273</v>
      </c>
    </row>
    <row r="217" s="2" customFormat="1">
      <c r="A217" s="41"/>
      <c r="B217" s="42"/>
      <c r="C217" s="43"/>
      <c r="D217" s="220" t="s">
        <v>143</v>
      </c>
      <c r="E217" s="43"/>
      <c r="F217" s="221" t="s">
        <v>274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143</v>
      </c>
      <c r="AU217" s="19" t="s">
        <v>91</v>
      </c>
    </row>
    <row r="218" s="13" customFormat="1">
      <c r="A218" s="13"/>
      <c r="B218" s="225"/>
      <c r="C218" s="226"/>
      <c r="D218" s="227" t="s">
        <v>145</v>
      </c>
      <c r="E218" s="228" t="s">
        <v>44</v>
      </c>
      <c r="F218" s="229" t="s">
        <v>146</v>
      </c>
      <c r="G218" s="226"/>
      <c r="H218" s="228" t="s">
        <v>44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145</v>
      </c>
      <c r="AU218" s="235" t="s">
        <v>91</v>
      </c>
      <c r="AV218" s="13" t="s">
        <v>89</v>
      </c>
      <c r="AW218" s="13" t="s">
        <v>42</v>
      </c>
      <c r="AX218" s="13" t="s">
        <v>82</v>
      </c>
      <c r="AY218" s="235" t="s">
        <v>134</v>
      </c>
    </row>
    <row r="219" s="14" customFormat="1">
      <c r="A219" s="14"/>
      <c r="B219" s="236"/>
      <c r="C219" s="237"/>
      <c r="D219" s="227" t="s">
        <v>145</v>
      </c>
      <c r="E219" s="238" t="s">
        <v>44</v>
      </c>
      <c r="F219" s="239" t="s">
        <v>147</v>
      </c>
      <c r="G219" s="237"/>
      <c r="H219" s="240">
        <v>7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145</v>
      </c>
      <c r="AU219" s="246" t="s">
        <v>91</v>
      </c>
      <c r="AV219" s="14" t="s">
        <v>91</v>
      </c>
      <c r="AW219" s="14" t="s">
        <v>42</v>
      </c>
      <c r="AX219" s="14" t="s">
        <v>82</v>
      </c>
      <c r="AY219" s="246" t="s">
        <v>134</v>
      </c>
    </row>
    <row r="220" s="15" customFormat="1">
      <c r="A220" s="15"/>
      <c r="B220" s="247"/>
      <c r="C220" s="248"/>
      <c r="D220" s="227" t="s">
        <v>145</v>
      </c>
      <c r="E220" s="249" t="s">
        <v>44</v>
      </c>
      <c r="F220" s="250" t="s">
        <v>148</v>
      </c>
      <c r="G220" s="248"/>
      <c r="H220" s="251">
        <v>7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145</v>
      </c>
      <c r="AU220" s="257" t="s">
        <v>91</v>
      </c>
      <c r="AV220" s="15" t="s">
        <v>141</v>
      </c>
      <c r="AW220" s="15" t="s">
        <v>42</v>
      </c>
      <c r="AX220" s="15" t="s">
        <v>89</v>
      </c>
      <c r="AY220" s="257" t="s">
        <v>134</v>
      </c>
    </row>
    <row r="221" s="2" customFormat="1" ht="24.15" customHeight="1">
      <c r="A221" s="41"/>
      <c r="B221" s="42"/>
      <c r="C221" s="207" t="s">
        <v>275</v>
      </c>
      <c r="D221" s="207" t="s">
        <v>136</v>
      </c>
      <c r="E221" s="208" t="s">
        <v>276</v>
      </c>
      <c r="F221" s="209" t="s">
        <v>277</v>
      </c>
      <c r="G221" s="210" t="s">
        <v>278</v>
      </c>
      <c r="H221" s="211">
        <v>15</v>
      </c>
      <c r="I221" s="212"/>
      <c r="J221" s="213">
        <f>ROUND(I221*H221,2)</f>
        <v>0</v>
      </c>
      <c r="K221" s="209" t="s">
        <v>140</v>
      </c>
      <c r="L221" s="47"/>
      <c r="M221" s="214" t="s">
        <v>44</v>
      </c>
      <c r="N221" s="215" t="s">
        <v>53</v>
      </c>
      <c r="O221" s="87"/>
      <c r="P221" s="216">
        <f>O221*H221</f>
        <v>0</v>
      </c>
      <c r="Q221" s="216">
        <v>0.0035999999999999999</v>
      </c>
      <c r="R221" s="216">
        <f>Q221*H221</f>
        <v>0.053999999999999999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141</v>
      </c>
      <c r="AT221" s="218" t="s">
        <v>136</v>
      </c>
      <c r="AU221" s="218" t="s">
        <v>91</v>
      </c>
      <c r="AY221" s="19" t="s">
        <v>134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89</v>
      </c>
      <c r="BK221" s="219">
        <f>ROUND(I221*H221,2)</f>
        <v>0</v>
      </c>
      <c r="BL221" s="19" t="s">
        <v>141</v>
      </c>
      <c r="BM221" s="218" t="s">
        <v>279</v>
      </c>
    </row>
    <row r="222" s="2" customFormat="1">
      <c r="A222" s="41"/>
      <c r="B222" s="42"/>
      <c r="C222" s="43"/>
      <c r="D222" s="220" t="s">
        <v>143</v>
      </c>
      <c r="E222" s="43"/>
      <c r="F222" s="221" t="s">
        <v>280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19" t="s">
        <v>143</v>
      </c>
      <c r="AU222" s="19" t="s">
        <v>91</v>
      </c>
    </row>
    <row r="223" s="13" customFormat="1">
      <c r="A223" s="13"/>
      <c r="B223" s="225"/>
      <c r="C223" s="226"/>
      <c r="D223" s="227" t="s">
        <v>145</v>
      </c>
      <c r="E223" s="228" t="s">
        <v>44</v>
      </c>
      <c r="F223" s="229" t="s">
        <v>146</v>
      </c>
      <c r="G223" s="226"/>
      <c r="H223" s="228" t="s">
        <v>44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145</v>
      </c>
      <c r="AU223" s="235" t="s">
        <v>91</v>
      </c>
      <c r="AV223" s="13" t="s">
        <v>89</v>
      </c>
      <c r="AW223" s="13" t="s">
        <v>42</v>
      </c>
      <c r="AX223" s="13" t="s">
        <v>82</v>
      </c>
      <c r="AY223" s="235" t="s">
        <v>134</v>
      </c>
    </row>
    <row r="224" s="14" customFormat="1">
      <c r="A224" s="14"/>
      <c r="B224" s="236"/>
      <c r="C224" s="237"/>
      <c r="D224" s="227" t="s">
        <v>145</v>
      </c>
      <c r="E224" s="238" t="s">
        <v>44</v>
      </c>
      <c r="F224" s="239" t="s">
        <v>220</v>
      </c>
      <c r="G224" s="237"/>
      <c r="H224" s="240">
        <v>15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145</v>
      </c>
      <c r="AU224" s="246" t="s">
        <v>91</v>
      </c>
      <c r="AV224" s="14" t="s">
        <v>91</v>
      </c>
      <c r="AW224" s="14" t="s">
        <v>42</v>
      </c>
      <c r="AX224" s="14" t="s">
        <v>82</v>
      </c>
      <c r="AY224" s="246" t="s">
        <v>134</v>
      </c>
    </row>
    <row r="225" s="15" customFormat="1">
      <c r="A225" s="15"/>
      <c r="B225" s="247"/>
      <c r="C225" s="248"/>
      <c r="D225" s="227" t="s">
        <v>145</v>
      </c>
      <c r="E225" s="249" t="s">
        <v>44</v>
      </c>
      <c r="F225" s="250" t="s">
        <v>148</v>
      </c>
      <c r="G225" s="248"/>
      <c r="H225" s="251">
        <v>15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7" t="s">
        <v>145</v>
      </c>
      <c r="AU225" s="257" t="s">
        <v>91</v>
      </c>
      <c r="AV225" s="15" t="s">
        <v>141</v>
      </c>
      <c r="AW225" s="15" t="s">
        <v>42</v>
      </c>
      <c r="AX225" s="15" t="s">
        <v>89</v>
      </c>
      <c r="AY225" s="257" t="s">
        <v>134</v>
      </c>
    </row>
    <row r="226" s="12" customFormat="1" ht="22.8" customHeight="1">
      <c r="A226" s="12"/>
      <c r="B226" s="191"/>
      <c r="C226" s="192"/>
      <c r="D226" s="193" t="s">
        <v>81</v>
      </c>
      <c r="E226" s="205" t="s">
        <v>172</v>
      </c>
      <c r="F226" s="205" t="s">
        <v>281</v>
      </c>
      <c r="G226" s="192"/>
      <c r="H226" s="192"/>
      <c r="I226" s="195"/>
      <c r="J226" s="206">
        <f>BK226</f>
        <v>0</v>
      </c>
      <c r="K226" s="192"/>
      <c r="L226" s="197"/>
      <c r="M226" s="198"/>
      <c r="N226" s="199"/>
      <c r="O226" s="199"/>
      <c r="P226" s="200">
        <f>SUM(P227:P310)</f>
        <v>0</v>
      </c>
      <c r="Q226" s="199"/>
      <c r="R226" s="200">
        <f>SUM(R227:R310)</f>
        <v>23.093438519999999</v>
      </c>
      <c r="S226" s="199"/>
      <c r="T226" s="201">
        <f>SUM(T227:T310)</f>
        <v>0.00040000000000000002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2" t="s">
        <v>89</v>
      </c>
      <c r="AT226" s="203" t="s">
        <v>81</v>
      </c>
      <c r="AU226" s="203" t="s">
        <v>89</v>
      </c>
      <c r="AY226" s="202" t="s">
        <v>134</v>
      </c>
      <c r="BK226" s="204">
        <f>SUM(BK227:BK310)</f>
        <v>0</v>
      </c>
    </row>
    <row r="227" s="2" customFormat="1" ht="37.8" customHeight="1">
      <c r="A227" s="41"/>
      <c r="B227" s="42"/>
      <c r="C227" s="207" t="s">
        <v>282</v>
      </c>
      <c r="D227" s="207" t="s">
        <v>136</v>
      </c>
      <c r="E227" s="208" t="s">
        <v>283</v>
      </c>
      <c r="F227" s="209" t="s">
        <v>284</v>
      </c>
      <c r="G227" s="210" t="s">
        <v>285</v>
      </c>
      <c r="H227" s="211">
        <v>2</v>
      </c>
      <c r="I227" s="212"/>
      <c r="J227" s="213">
        <f>ROUND(I227*H227,2)</f>
        <v>0</v>
      </c>
      <c r="K227" s="209" t="s">
        <v>140</v>
      </c>
      <c r="L227" s="47"/>
      <c r="M227" s="214" t="s">
        <v>44</v>
      </c>
      <c r="N227" s="215" t="s">
        <v>53</v>
      </c>
      <c r="O227" s="87"/>
      <c r="P227" s="216">
        <f>O227*H227</f>
        <v>0</v>
      </c>
      <c r="Q227" s="216">
        <v>0.010699999999999999</v>
      </c>
      <c r="R227" s="216">
        <f>Q227*H227</f>
        <v>0.021399999999999999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141</v>
      </c>
      <c r="AT227" s="218" t="s">
        <v>136</v>
      </c>
      <c r="AU227" s="218" t="s">
        <v>91</v>
      </c>
      <c r="AY227" s="19" t="s">
        <v>134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89</v>
      </c>
      <c r="BK227" s="219">
        <f>ROUND(I227*H227,2)</f>
        <v>0</v>
      </c>
      <c r="BL227" s="19" t="s">
        <v>141</v>
      </c>
      <c r="BM227" s="218" t="s">
        <v>286</v>
      </c>
    </row>
    <row r="228" s="2" customFormat="1">
      <c r="A228" s="41"/>
      <c r="B228" s="42"/>
      <c r="C228" s="43"/>
      <c r="D228" s="220" t="s">
        <v>143</v>
      </c>
      <c r="E228" s="43"/>
      <c r="F228" s="221" t="s">
        <v>287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143</v>
      </c>
      <c r="AU228" s="19" t="s">
        <v>91</v>
      </c>
    </row>
    <row r="229" s="13" customFormat="1">
      <c r="A229" s="13"/>
      <c r="B229" s="225"/>
      <c r="C229" s="226"/>
      <c r="D229" s="227" t="s">
        <v>145</v>
      </c>
      <c r="E229" s="228" t="s">
        <v>44</v>
      </c>
      <c r="F229" s="229" t="s">
        <v>146</v>
      </c>
      <c r="G229" s="226"/>
      <c r="H229" s="228" t="s">
        <v>44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145</v>
      </c>
      <c r="AU229" s="235" t="s">
        <v>91</v>
      </c>
      <c r="AV229" s="13" t="s">
        <v>89</v>
      </c>
      <c r="AW229" s="13" t="s">
        <v>42</v>
      </c>
      <c r="AX229" s="13" t="s">
        <v>82</v>
      </c>
      <c r="AY229" s="235" t="s">
        <v>134</v>
      </c>
    </row>
    <row r="230" s="14" customFormat="1">
      <c r="A230" s="14"/>
      <c r="B230" s="236"/>
      <c r="C230" s="237"/>
      <c r="D230" s="227" t="s">
        <v>145</v>
      </c>
      <c r="E230" s="238" t="s">
        <v>44</v>
      </c>
      <c r="F230" s="239" t="s">
        <v>91</v>
      </c>
      <c r="G230" s="237"/>
      <c r="H230" s="240">
        <v>2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145</v>
      </c>
      <c r="AU230" s="246" t="s">
        <v>91</v>
      </c>
      <c r="AV230" s="14" t="s">
        <v>91</v>
      </c>
      <c r="AW230" s="14" t="s">
        <v>42</v>
      </c>
      <c r="AX230" s="14" t="s">
        <v>82</v>
      </c>
      <c r="AY230" s="246" t="s">
        <v>134</v>
      </c>
    </row>
    <row r="231" s="15" customFormat="1">
      <c r="A231" s="15"/>
      <c r="B231" s="247"/>
      <c r="C231" s="248"/>
      <c r="D231" s="227" t="s">
        <v>145</v>
      </c>
      <c r="E231" s="249" t="s">
        <v>44</v>
      </c>
      <c r="F231" s="250" t="s">
        <v>148</v>
      </c>
      <c r="G231" s="248"/>
      <c r="H231" s="251">
        <v>2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7" t="s">
        <v>145</v>
      </c>
      <c r="AU231" s="257" t="s">
        <v>91</v>
      </c>
      <c r="AV231" s="15" t="s">
        <v>141</v>
      </c>
      <c r="AW231" s="15" t="s">
        <v>42</v>
      </c>
      <c r="AX231" s="15" t="s">
        <v>89</v>
      </c>
      <c r="AY231" s="257" t="s">
        <v>134</v>
      </c>
    </row>
    <row r="232" s="2" customFormat="1" ht="24.15" customHeight="1">
      <c r="A232" s="41"/>
      <c r="B232" s="42"/>
      <c r="C232" s="207" t="s">
        <v>288</v>
      </c>
      <c r="D232" s="207" t="s">
        <v>136</v>
      </c>
      <c r="E232" s="208" t="s">
        <v>289</v>
      </c>
      <c r="F232" s="209" t="s">
        <v>290</v>
      </c>
      <c r="G232" s="210" t="s">
        <v>139</v>
      </c>
      <c r="H232" s="211">
        <v>8.4000000000000004</v>
      </c>
      <c r="I232" s="212"/>
      <c r="J232" s="213">
        <f>ROUND(I232*H232,2)</f>
        <v>0</v>
      </c>
      <c r="K232" s="209" t="s">
        <v>140</v>
      </c>
      <c r="L232" s="47"/>
      <c r="M232" s="214" t="s">
        <v>44</v>
      </c>
      <c r="N232" s="215" t="s">
        <v>53</v>
      </c>
      <c r="O232" s="87"/>
      <c r="P232" s="216">
        <f>O232*H232</f>
        <v>0</v>
      </c>
      <c r="Q232" s="216">
        <v>0.00025999999999999998</v>
      </c>
      <c r="R232" s="216">
        <f>Q232*H232</f>
        <v>0.0021839999999999997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141</v>
      </c>
      <c r="AT232" s="218" t="s">
        <v>136</v>
      </c>
      <c r="AU232" s="218" t="s">
        <v>91</v>
      </c>
      <c r="AY232" s="19" t="s">
        <v>134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89</v>
      </c>
      <c r="BK232" s="219">
        <f>ROUND(I232*H232,2)</f>
        <v>0</v>
      </c>
      <c r="BL232" s="19" t="s">
        <v>141</v>
      </c>
      <c r="BM232" s="218" t="s">
        <v>291</v>
      </c>
    </row>
    <row r="233" s="2" customFormat="1">
      <c r="A233" s="41"/>
      <c r="B233" s="42"/>
      <c r="C233" s="43"/>
      <c r="D233" s="220" t="s">
        <v>143</v>
      </c>
      <c r="E233" s="43"/>
      <c r="F233" s="221" t="s">
        <v>292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9" t="s">
        <v>143</v>
      </c>
      <c r="AU233" s="19" t="s">
        <v>91</v>
      </c>
    </row>
    <row r="234" s="13" customFormat="1">
      <c r="A234" s="13"/>
      <c r="B234" s="225"/>
      <c r="C234" s="226"/>
      <c r="D234" s="227" t="s">
        <v>145</v>
      </c>
      <c r="E234" s="228" t="s">
        <v>44</v>
      </c>
      <c r="F234" s="229" t="s">
        <v>146</v>
      </c>
      <c r="G234" s="226"/>
      <c r="H234" s="228" t="s">
        <v>44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145</v>
      </c>
      <c r="AU234" s="235" t="s">
        <v>91</v>
      </c>
      <c r="AV234" s="13" t="s">
        <v>89</v>
      </c>
      <c r="AW234" s="13" t="s">
        <v>42</v>
      </c>
      <c r="AX234" s="13" t="s">
        <v>82</v>
      </c>
      <c r="AY234" s="235" t="s">
        <v>134</v>
      </c>
    </row>
    <row r="235" s="14" customFormat="1">
      <c r="A235" s="14"/>
      <c r="B235" s="236"/>
      <c r="C235" s="237"/>
      <c r="D235" s="227" t="s">
        <v>145</v>
      </c>
      <c r="E235" s="238" t="s">
        <v>44</v>
      </c>
      <c r="F235" s="239" t="s">
        <v>293</v>
      </c>
      <c r="G235" s="237"/>
      <c r="H235" s="240">
        <v>8.4000000000000004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145</v>
      </c>
      <c r="AU235" s="246" t="s">
        <v>91</v>
      </c>
      <c r="AV235" s="14" t="s">
        <v>91</v>
      </c>
      <c r="AW235" s="14" t="s">
        <v>42</v>
      </c>
      <c r="AX235" s="14" t="s">
        <v>82</v>
      </c>
      <c r="AY235" s="246" t="s">
        <v>134</v>
      </c>
    </row>
    <row r="236" s="15" customFormat="1">
      <c r="A236" s="15"/>
      <c r="B236" s="247"/>
      <c r="C236" s="248"/>
      <c r="D236" s="227" t="s">
        <v>145</v>
      </c>
      <c r="E236" s="249" t="s">
        <v>44</v>
      </c>
      <c r="F236" s="250" t="s">
        <v>148</v>
      </c>
      <c r="G236" s="248"/>
      <c r="H236" s="251">
        <v>8.4000000000000004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145</v>
      </c>
      <c r="AU236" s="257" t="s">
        <v>91</v>
      </c>
      <c r="AV236" s="15" t="s">
        <v>141</v>
      </c>
      <c r="AW236" s="15" t="s">
        <v>42</v>
      </c>
      <c r="AX236" s="15" t="s">
        <v>89</v>
      </c>
      <c r="AY236" s="257" t="s">
        <v>134</v>
      </c>
    </row>
    <row r="237" s="2" customFormat="1" ht="24.15" customHeight="1">
      <c r="A237" s="41"/>
      <c r="B237" s="42"/>
      <c r="C237" s="207" t="s">
        <v>294</v>
      </c>
      <c r="D237" s="207" t="s">
        <v>136</v>
      </c>
      <c r="E237" s="208" t="s">
        <v>295</v>
      </c>
      <c r="F237" s="209" t="s">
        <v>296</v>
      </c>
      <c r="G237" s="210" t="s">
        <v>139</v>
      </c>
      <c r="H237" s="211">
        <v>13</v>
      </c>
      <c r="I237" s="212"/>
      <c r="J237" s="213">
        <f>ROUND(I237*H237,2)</f>
        <v>0</v>
      </c>
      <c r="K237" s="209" t="s">
        <v>44</v>
      </c>
      <c r="L237" s="47"/>
      <c r="M237" s="214" t="s">
        <v>44</v>
      </c>
      <c r="N237" s="215" t="s">
        <v>53</v>
      </c>
      <c r="O237" s="87"/>
      <c r="P237" s="216">
        <f>O237*H237</f>
        <v>0</v>
      </c>
      <c r="Q237" s="216">
        <v>0.0043800000000000002</v>
      </c>
      <c r="R237" s="216">
        <f>Q237*H237</f>
        <v>0.056940000000000004</v>
      </c>
      <c r="S237" s="216">
        <v>0</v>
      </c>
      <c r="T237" s="217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8" t="s">
        <v>141</v>
      </c>
      <c r="AT237" s="218" t="s">
        <v>136</v>
      </c>
      <c r="AU237" s="218" t="s">
        <v>91</v>
      </c>
      <c r="AY237" s="19" t="s">
        <v>134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89</v>
      </c>
      <c r="BK237" s="219">
        <f>ROUND(I237*H237,2)</f>
        <v>0</v>
      </c>
      <c r="BL237" s="19" t="s">
        <v>141</v>
      </c>
      <c r="BM237" s="218" t="s">
        <v>297</v>
      </c>
    </row>
    <row r="238" s="13" customFormat="1">
      <c r="A238" s="13"/>
      <c r="B238" s="225"/>
      <c r="C238" s="226"/>
      <c r="D238" s="227" t="s">
        <v>145</v>
      </c>
      <c r="E238" s="228" t="s">
        <v>44</v>
      </c>
      <c r="F238" s="229" t="s">
        <v>146</v>
      </c>
      <c r="G238" s="226"/>
      <c r="H238" s="228" t="s">
        <v>44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145</v>
      </c>
      <c r="AU238" s="235" t="s">
        <v>91</v>
      </c>
      <c r="AV238" s="13" t="s">
        <v>89</v>
      </c>
      <c r="AW238" s="13" t="s">
        <v>42</v>
      </c>
      <c r="AX238" s="13" t="s">
        <v>82</v>
      </c>
      <c r="AY238" s="235" t="s">
        <v>134</v>
      </c>
    </row>
    <row r="239" s="14" customFormat="1">
      <c r="A239" s="14"/>
      <c r="B239" s="236"/>
      <c r="C239" s="237"/>
      <c r="D239" s="227" t="s">
        <v>145</v>
      </c>
      <c r="E239" s="238" t="s">
        <v>44</v>
      </c>
      <c r="F239" s="239" t="s">
        <v>210</v>
      </c>
      <c r="G239" s="237"/>
      <c r="H239" s="240">
        <v>13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145</v>
      </c>
      <c r="AU239" s="246" t="s">
        <v>91</v>
      </c>
      <c r="AV239" s="14" t="s">
        <v>91</v>
      </c>
      <c r="AW239" s="14" t="s">
        <v>42</v>
      </c>
      <c r="AX239" s="14" t="s">
        <v>82</v>
      </c>
      <c r="AY239" s="246" t="s">
        <v>134</v>
      </c>
    </row>
    <row r="240" s="15" customFormat="1">
      <c r="A240" s="15"/>
      <c r="B240" s="247"/>
      <c r="C240" s="248"/>
      <c r="D240" s="227" t="s">
        <v>145</v>
      </c>
      <c r="E240" s="249" t="s">
        <v>44</v>
      </c>
      <c r="F240" s="250" t="s">
        <v>148</v>
      </c>
      <c r="G240" s="248"/>
      <c r="H240" s="251">
        <v>13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7" t="s">
        <v>145</v>
      </c>
      <c r="AU240" s="257" t="s">
        <v>91</v>
      </c>
      <c r="AV240" s="15" t="s">
        <v>141</v>
      </c>
      <c r="AW240" s="15" t="s">
        <v>42</v>
      </c>
      <c r="AX240" s="15" t="s">
        <v>89</v>
      </c>
      <c r="AY240" s="257" t="s">
        <v>134</v>
      </c>
    </row>
    <row r="241" s="2" customFormat="1" ht="78" customHeight="1">
      <c r="A241" s="41"/>
      <c r="B241" s="42"/>
      <c r="C241" s="207" t="s">
        <v>298</v>
      </c>
      <c r="D241" s="207" t="s">
        <v>136</v>
      </c>
      <c r="E241" s="208" t="s">
        <v>299</v>
      </c>
      <c r="F241" s="209" t="s">
        <v>300</v>
      </c>
      <c r="G241" s="210" t="s">
        <v>139</v>
      </c>
      <c r="H241" s="211">
        <v>8.4000000000000004</v>
      </c>
      <c r="I241" s="212"/>
      <c r="J241" s="213">
        <f>ROUND(I241*H241,2)</f>
        <v>0</v>
      </c>
      <c r="K241" s="209" t="s">
        <v>140</v>
      </c>
      <c r="L241" s="47"/>
      <c r="M241" s="214" t="s">
        <v>44</v>
      </c>
      <c r="N241" s="215" t="s">
        <v>53</v>
      </c>
      <c r="O241" s="87"/>
      <c r="P241" s="216">
        <f>O241*H241</f>
        <v>0</v>
      </c>
      <c r="Q241" s="216">
        <v>0.011520000000000001</v>
      </c>
      <c r="R241" s="216">
        <f>Q241*H241</f>
        <v>0.096768000000000007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141</v>
      </c>
      <c r="AT241" s="218" t="s">
        <v>136</v>
      </c>
      <c r="AU241" s="218" t="s">
        <v>91</v>
      </c>
      <c r="AY241" s="19" t="s">
        <v>134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89</v>
      </c>
      <c r="BK241" s="219">
        <f>ROUND(I241*H241,2)</f>
        <v>0</v>
      </c>
      <c r="BL241" s="19" t="s">
        <v>141</v>
      </c>
      <c r="BM241" s="218" t="s">
        <v>301</v>
      </c>
    </row>
    <row r="242" s="2" customFormat="1">
      <c r="A242" s="41"/>
      <c r="B242" s="42"/>
      <c r="C242" s="43"/>
      <c r="D242" s="220" t="s">
        <v>143</v>
      </c>
      <c r="E242" s="43"/>
      <c r="F242" s="221" t="s">
        <v>302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19" t="s">
        <v>143</v>
      </c>
      <c r="AU242" s="19" t="s">
        <v>91</v>
      </c>
    </row>
    <row r="243" s="13" customFormat="1">
      <c r="A243" s="13"/>
      <c r="B243" s="225"/>
      <c r="C243" s="226"/>
      <c r="D243" s="227" t="s">
        <v>145</v>
      </c>
      <c r="E243" s="228" t="s">
        <v>44</v>
      </c>
      <c r="F243" s="229" t="s">
        <v>146</v>
      </c>
      <c r="G243" s="226"/>
      <c r="H243" s="228" t="s">
        <v>44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145</v>
      </c>
      <c r="AU243" s="235" t="s">
        <v>91</v>
      </c>
      <c r="AV243" s="13" t="s">
        <v>89</v>
      </c>
      <c r="AW243" s="13" t="s">
        <v>42</v>
      </c>
      <c r="AX243" s="13" t="s">
        <v>82</v>
      </c>
      <c r="AY243" s="235" t="s">
        <v>134</v>
      </c>
    </row>
    <row r="244" s="14" customFormat="1">
      <c r="A244" s="14"/>
      <c r="B244" s="236"/>
      <c r="C244" s="237"/>
      <c r="D244" s="227" t="s">
        <v>145</v>
      </c>
      <c r="E244" s="238" t="s">
        <v>44</v>
      </c>
      <c r="F244" s="239" t="s">
        <v>293</v>
      </c>
      <c r="G244" s="237"/>
      <c r="H244" s="240">
        <v>8.4000000000000004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145</v>
      </c>
      <c r="AU244" s="246" t="s">
        <v>91</v>
      </c>
      <c r="AV244" s="14" t="s">
        <v>91</v>
      </c>
      <c r="AW244" s="14" t="s">
        <v>42</v>
      </c>
      <c r="AX244" s="14" t="s">
        <v>82</v>
      </c>
      <c r="AY244" s="246" t="s">
        <v>134</v>
      </c>
    </row>
    <row r="245" s="15" customFormat="1">
      <c r="A245" s="15"/>
      <c r="B245" s="247"/>
      <c r="C245" s="248"/>
      <c r="D245" s="227" t="s">
        <v>145</v>
      </c>
      <c r="E245" s="249" t="s">
        <v>44</v>
      </c>
      <c r="F245" s="250" t="s">
        <v>148</v>
      </c>
      <c r="G245" s="248"/>
      <c r="H245" s="251">
        <v>8.4000000000000004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7" t="s">
        <v>145</v>
      </c>
      <c r="AU245" s="257" t="s">
        <v>91</v>
      </c>
      <c r="AV245" s="15" t="s">
        <v>141</v>
      </c>
      <c r="AW245" s="15" t="s">
        <v>42</v>
      </c>
      <c r="AX245" s="15" t="s">
        <v>89</v>
      </c>
      <c r="AY245" s="257" t="s">
        <v>134</v>
      </c>
    </row>
    <row r="246" s="2" customFormat="1" ht="24.15" customHeight="1">
      <c r="A246" s="41"/>
      <c r="B246" s="42"/>
      <c r="C246" s="258" t="s">
        <v>303</v>
      </c>
      <c r="D246" s="258" t="s">
        <v>211</v>
      </c>
      <c r="E246" s="259" t="s">
        <v>304</v>
      </c>
      <c r="F246" s="260" t="s">
        <v>305</v>
      </c>
      <c r="G246" s="261" t="s">
        <v>139</v>
      </c>
      <c r="H246" s="262">
        <v>9.2400000000000002</v>
      </c>
      <c r="I246" s="263"/>
      <c r="J246" s="264">
        <f>ROUND(I246*H246,2)</f>
        <v>0</v>
      </c>
      <c r="K246" s="260" t="s">
        <v>140</v>
      </c>
      <c r="L246" s="265"/>
      <c r="M246" s="266" t="s">
        <v>44</v>
      </c>
      <c r="N246" s="267" t="s">
        <v>53</v>
      </c>
      <c r="O246" s="87"/>
      <c r="P246" s="216">
        <f>O246*H246</f>
        <v>0</v>
      </c>
      <c r="Q246" s="216">
        <v>0.019</v>
      </c>
      <c r="R246" s="216">
        <f>Q246*H246</f>
        <v>0.17555999999999999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183</v>
      </c>
      <c r="AT246" s="218" t="s">
        <v>211</v>
      </c>
      <c r="AU246" s="218" t="s">
        <v>91</v>
      </c>
      <c r="AY246" s="19" t="s">
        <v>134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89</v>
      </c>
      <c r="BK246" s="219">
        <f>ROUND(I246*H246,2)</f>
        <v>0</v>
      </c>
      <c r="BL246" s="19" t="s">
        <v>141</v>
      </c>
      <c r="BM246" s="218" t="s">
        <v>306</v>
      </c>
    </row>
    <row r="247" s="13" customFormat="1">
      <c r="A247" s="13"/>
      <c r="B247" s="225"/>
      <c r="C247" s="226"/>
      <c r="D247" s="227" t="s">
        <v>145</v>
      </c>
      <c r="E247" s="228" t="s">
        <v>44</v>
      </c>
      <c r="F247" s="229" t="s">
        <v>146</v>
      </c>
      <c r="G247" s="226"/>
      <c r="H247" s="228" t="s">
        <v>44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145</v>
      </c>
      <c r="AU247" s="235" t="s">
        <v>91</v>
      </c>
      <c r="AV247" s="13" t="s">
        <v>89</v>
      </c>
      <c r="AW247" s="13" t="s">
        <v>42</v>
      </c>
      <c r="AX247" s="13" t="s">
        <v>82</v>
      </c>
      <c r="AY247" s="235" t="s">
        <v>134</v>
      </c>
    </row>
    <row r="248" s="14" customFormat="1">
      <c r="A248" s="14"/>
      <c r="B248" s="236"/>
      <c r="C248" s="237"/>
      <c r="D248" s="227" t="s">
        <v>145</v>
      </c>
      <c r="E248" s="238" t="s">
        <v>44</v>
      </c>
      <c r="F248" s="239" t="s">
        <v>293</v>
      </c>
      <c r="G248" s="237"/>
      <c r="H248" s="240">
        <v>8.4000000000000004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145</v>
      </c>
      <c r="AU248" s="246" t="s">
        <v>91</v>
      </c>
      <c r="AV248" s="14" t="s">
        <v>91</v>
      </c>
      <c r="AW248" s="14" t="s">
        <v>42</v>
      </c>
      <c r="AX248" s="14" t="s">
        <v>82</v>
      </c>
      <c r="AY248" s="246" t="s">
        <v>134</v>
      </c>
    </row>
    <row r="249" s="15" customFormat="1">
      <c r="A249" s="15"/>
      <c r="B249" s="247"/>
      <c r="C249" s="248"/>
      <c r="D249" s="227" t="s">
        <v>145</v>
      </c>
      <c r="E249" s="249" t="s">
        <v>44</v>
      </c>
      <c r="F249" s="250" t="s">
        <v>148</v>
      </c>
      <c r="G249" s="248"/>
      <c r="H249" s="251">
        <v>8.4000000000000004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7" t="s">
        <v>145</v>
      </c>
      <c r="AU249" s="257" t="s">
        <v>91</v>
      </c>
      <c r="AV249" s="15" t="s">
        <v>141</v>
      </c>
      <c r="AW249" s="15" t="s">
        <v>42</v>
      </c>
      <c r="AX249" s="15" t="s">
        <v>89</v>
      </c>
      <c r="AY249" s="257" t="s">
        <v>134</v>
      </c>
    </row>
    <row r="250" s="14" customFormat="1">
      <c r="A250" s="14"/>
      <c r="B250" s="236"/>
      <c r="C250" s="237"/>
      <c r="D250" s="227" t="s">
        <v>145</v>
      </c>
      <c r="E250" s="237"/>
      <c r="F250" s="239" t="s">
        <v>307</v>
      </c>
      <c r="G250" s="237"/>
      <c r="H250" s="240">
        <v>9.2400000000000002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145</v>
      </c>
      <c r="AU250" s="246" t="s">
        <v>91</v>
      </c>
      <c r="AV250" s="14" t="s">
        <v>91</v>
      </c>
      <c r="AW250" s="14" t="s">
        <v>4</v>
      </c>
      <c r="AX250" s="14" t="s">
        <v>89</v>
      </c>
      <c r="AY250" s="246" t="s">
        <v>134</v>
      </c>
    </row>
    <row r="251" s="2" customFormat="1" ht="24.15" customHeight="1">
      <c r="A251" s="41"/>
      <c r="B251" s="42"/>
      <c r="C251" s="207" t="s">
        <v>308</v>
      </c>
      <c r="D251" s="207" t="s">
        <v>136</v>
      </c>
      <c r="E251" s="208" t="s">
        <v>309</v>
      </c>
      <c r="F251" s="209" t="s">
        <v>310</v>
      </c>
      <c r="G251" s="210" t="s">
        <v>139</v>
      </c>
      <c r="H251" s="211">
        <v>8.4000000000000004</v>
      </c>
      <c r="I251" s="212"/>
      <c r="J251" s="213">
        <f>ROUND(I251*H251,2)</f>
        <v>0</v>
      </c>
      <c r="K251" s="209" t="s">
        <v>140</v>
      </c>
      <c r="L251" s="47"/>
      <c r="M251" s="214" t="s">
        <v>44</v>
      </c>
      <c r="N251" s="215" t="s">
        <v>53</v>
      </c>
      <c r="O251" s="87"/>
      <c r="P251" s="216">
        <f>O251*H251</f>
        <v>0</v>
      </c>
      <c r="Q251" s="216">
        <v>0.00020000000000000001</v>
      </c>
      <c r="R251" s="216">
        <f>Q251*H251</f>
        <v>0.0016800000000000001</v>
      </c>
      <c r="S251" s="216">
        <v>0</v>
      </c>
      <c r="T251" s="21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8" t="s">
        <v>141</v>
      </c>
      <c r="AT251" s="218" t="s">
        <v>136</v>
      </c>
      <c r="AU251" s="218" t="s">
        <v>91</v>
      </c>
      <c r="AY251" s="19" t="s">
        <v>134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89</v>
      </c>
      <c r="BK251" s="219">
        <f>ROUND(I251*H251,2)</f>
        <v>0</v>
      </c>
      <c r="BL251" s="19" t="s">
        <v>141</v>
      </c>
      <c r="BM251" s="218" t="s">
        <v>311</v>
      </c>
    </row>
    <row r="252" s="2" customFormat="1">
      <c r="A252" s="41"/>
      <c r="B252" s="42"/>
      <c r="C252" s="43"/>
      <c r="D252" s="220" t="s">
        <v>143</v>
      </c>
      <c r="E252" s="43"/>
      <c r="F252" s="221" t="s">
        <v>312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143</v>
      </c>
      <c r="AU252" s="19" t="s">
        <v>91</v>
      </c>
    </row>
    <row r="253" s="13" customFormat="1">
      <c r="A253" s="13"/>
      <c r="B253" s="225"/>
      <c r="C253" s="226"/>
      <c r="D253" s="227" t="s">
        <v>145</v>
      </c>
      <c r="E253" s="228" t="s">
        <v>44</v>
      </c>
      <c r="F253" s="229" t="s">
        <v>146</v>
      </c>
      <c r="G253" s="226"/>
      <c r="H253" s="228" t="s">
        <v>44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145</v>
      </c>
      <c r="AU253" s="235" t="s">
        <v>91</v>
      </c>
      <c r="AV253" s="13" t="s">
        <v>89</v>
      </c>
      <c r="AW253" s="13" t="s">
        <v>42</v>
      </c>
      <c r="AX253" s="13" t="s">
        <v>82</v>
      </c>
      <c r="AY253" s="235" t="s">
        <v>134</v>
      </c>
    </row>
    <row r="254" s="14" customFormat="1">
      <c r="A254" s="14"/>
      <c r="B254" s="236"/>
      <c r="C254" s="237"/>
      <c r="D254" s="227" t="s">
        <v>145</v>
      </c>
      <c r="E254" s="238" t="s">
        <v>44</v>
      </c>
      <c r="F254" s="239" t="s">
        <v>293</v>
      </c>
      <c r="G254" s="237"/>
      <c r="H254" s="240">
        <v>8.4000000000000004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145</v>
      </c>
      <c r="AU254" s="246" t="s">
        <v>91</v>
      </c>
      <c r="AV254" s="14" t="s">
        <v>91</v>
      </c>
      <c r="AW254" s="14" t="s">
        <v>42</v>
      </c>
      <c r="AX254" s="14" t="s">
        <v>82</v>
      </c>
      <c r="AY254" s="246" t="s">
        <v>134</v>
      </c>
    </row>
    <row r="255" s="15" customFormat="1">
      <c r="A255" s="15"/>
      <c r="B255" s="247"/>
      <c r="C255" s="248"/>
      <c r="D255" s="227" t="s">
        <v>145</v>
      </c>
      <c r="E255" s="249" t="s">
        <v>44</v>
      </c>
      <c r="F255" s="250" t="s">
        <v>148</v>
      </c>
      <c r="G255" s="248"/>
      <c r="H255" s="251">
        <v>8.4000000000000004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7" t="s">
        <v>145</v>
      </c>
      <c r="AU255" s="257" t="s">
        <v>91</v>
      </c>
      <c r="AV255" s="15" t="s">
        <v>141</v>
      </c>
      <c r="AW255" s="15" t="s">
        <v>42</v>
      </c>
      <c r="AX255" s="15" t="s">
        <v>89</v>
      </c>
      <c r="AY255" s="257" t="s">
        <v>134</v>
      </c>
    </row>
    <row r="256" s="2" customFormat="1" ht="37.8" customHeight="1">
      <c r="A256" s="41"/>
      <c r="B256" s="42"/>
      <c r="C256" s="207" t="s">
        <v>313</v>
      </c>
      <c r="D256" s="207" t="s">
        <v>136</v>
      </c>
      <c r="E256" s="208" t="s">
        <v>314</v>
      </c>
      <c r="F256" s="209" t="s">
        <v>315</v>
      </c>
      <c r="G256" s="210" t="s">
        <v>139</v>
      </c>
      <c r="H256" s="211">
        <v>8.4000000000000004</v>
      </c>
      <c r="I256" s="212"/>
      <c r="J256" s="213">
        <f>ROUND(I256*H256,2)</f>
        <v>0</v>
      </c>
      <c r="K256" s="209" t="s">
        <v>140</v>
      </c>
      <c r="L256" s="47"/>
      <c r="M256" s="214" t="s">
        <v>44</v>
      </c>
      <c r="N256" s="215" t="s">
        <v>53</v>
      </c>
      <c r="O256" s="87"/>
      <c r="P256" s="216">
        <f>O256*H256</f>
        <v>0</v>
      </c>
      <c r="Q256" s="216">
        <v>0.0033800000000000002</v>
      </c>
      <c r="R256" s="216">
        <f>Q256*H256</f>
        <v>0.028392000000000004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141</v>
      </c>
      <c r="AT256" s="218" t="s">
        <v>136</v>
      </c>
      <c r="AU256" s="218" t="s">
        <v>91</v>
      </c>
      <c r="AY256" s="19" t="s">
        <v>134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89</v>
      </c>
      <c r="BK256" s="219">
        <f>ROUND(I256*H256,2)</f>
        <v>0</v>
      </c>
      <c r="BL256" s="19" t="s">
        <v>141</v>
      </c>
      <c r="BM256" s="218" t="s">
        <v>316</v>
      </c>
    </row>
    <row r="257" s="2" customFormat="1">
      <c r="A257" s="41"/>
      <c r="B257" s="42"/>
      <c r="C257" s="43"/>
      <c r="D257" s="220" t="s">
        <v>143</v>
      </c>
      <c r="E257" s="43"/>
      <c r="F257" s="221" t="s">
        <v>317</v>
      </c>
      <c r="G257" s="43"/>
      <c r="H257" s="43"/>
      <c r="I257" s="222"/>
      <c r="J257" s="43"/>
      <c r="K257" s="43"/>
      <c r="L257" s="47"/>
      <c r="M257" s="223"/>
      <c r="N257" s="224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143</v>
      </c>
      <c r="AU257" s="19" t="s">
        <v>91</v>
      </c>
    </row>
    <row r="258" s="13" customFormat="1">
      <c r="A258" s="13"/>
      <c r="B258" s="225"/>
      <c r="C258" s="226"/>
      <c r="D258" s="227" t="s">
        <v>145</v>
      </c>
      <c r="E258" s="228" t="s">
        <v>44</v>
      </c>
      <c r="F258" s="229" t="s">
        <v>146</v>
      </c>
      <c r="G258" s="226"/>
      <c r="H258" s="228" t="s">
        <v>44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145</v>
      </c>
      <c r="AU258" s="235" t="s">
        <v>91</v>
      </c>
      <c r="AV258" s="13" t="s">
        <v>89</v>
      </c>
      <c r="AW258" s="13" t="s">
        <v>42</v>
      </c>
      <c r="AX258" s="13" t="s">
        <v>82</v>
      </c>
      <c r="AY258" s="235" t="s">
        <v>134</v>
      </c>
    </row>
    <row r="259" s="14" customFormat="1">
      <c r="A259" s="14"/>
      <c r="B259" s="236"/>
      <c r="C259" s="237"/>
      <c r="D259" s="227" t="s">
        <v>145</v>
      </c>
      <c r="E259" s="238" t="s">
        <v>44</v>
      </c>
      <c r="F259" s="239" t="s">
        <v>293</v>
      </c>
      <c r="G259" s="237"/>
      <c r="H259" s="240">
        <v>8.4000000000000004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145</v>
      </c>
      <c r="AU259" s="246" t="s">
        <v>91</v>
      </c>
      <c r="AV259" s="14" t="s">
        <v>91</v>
      </c>
      <c r="AW259" s="14" t="s">
        <v>42</v>
      </c>
      <c r="AX259" s="14" t="s">
        <v>82</v>
      </c>
      <c r="AY259" s="246" t="s">
        <v>134</v>
      </c>
    </row>
    <row r="260" s="15" customFormat="1">
      <c r="A260" s="15"/>
      <c r="B260" s="247"/>
      <c r="C260" s="248"/>
      <c r="D260" s="227" t="s">
        <v>145</v>
      </c>
      <c r="E260" s="249" t="s">
        <v>44</v>
      </c>
      <c r="F260" s="250" t="s">
        <v>148</v>
      </c>
      <c r="G260" s="248"/>
      <c r="H260" s="251">
        <v>8.4000000000000004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7" t="s">
        <v>145</v>
      </c>
      <c r="AU260" s="257" t="s">
        <v>91</v>
      </c>
      <c r="AV260" s="15" t="s">
        <v>141</v>
      </c>
      <c r="AW260" s="15" t="s">
        <v>42</v>
      </c>
      <c r="AX260" s="15" t="s">
        <v>89</v>
      </c>
      <c r="AY260" s="257" t="s">
        <v>134</v>
      </c>
    </row>
    <row r="261" s="2" customFormat="1" ht="37.8" customHeight="1">
      <c r="A261" s="41"/>
      <c r="B261" s="42"/>
      <c r="C261" s="207" t="s">
        <v>318</v>
      </c>
      <c r="D261" s="207" t="s">
        <v>136</v>
      </c>
      <c r="E261" s="208" t="s">
        <v>319</v>
      </c>
      <c r="F261" s="209" t="s">
        <v>320</v>
      </c>
      <c r="G261" s="210" t="s">
        <v>139</v>
      </c>
      <c r="H261" s="211">
        <v>40</v>
      </c>
      <c r="I261" s="212"/>
      <c r="J261" s="213">
        <f>ROUND(I261*H261,2)</f>
        <v>0</v>
      </c>
      <c r="K261" s="209" t="s">
        <v>140</v>
      </c>
      <c r="L261" s="47"/>
      <c r="M261" s="214" t="s">
        <v>44</v>
      </c>
      <c r="N261" s="215" t="s">
        <v>53</v>
      </c>
      <c r="O261" s="87"/>
      <c r="P261" s="216">
        <f>O261*H261</f>
        <v>0</v>
      </c>
      <c r="Q261" s="216">
        <v>2.0000000000000002E-05</v>
      </c>
      <c r="R261" s="216">
        <f>Q261*H261</f>
        <v>0.00080000000000000004</v>
      </c>
      <c r="S261" s="216">
        <v>1.0000000000000001E-05</v>
      </c>
      <c r="T261" s="217">
        <f>S261*H261</f>
        <v>0.00040000000000000002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141</v>
      </c>
      <c r="AT261" s="218" t="s">
        <v>136</v>
      </c>
      <c r="AU261" s="218" t="s">
        <v>91</v>
      </c>
      <c r="AY261" s="19" t="s">
        <v>134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9" t="s">
        <v>89</v>
      </c>
      <c r="BK261" s="219">
        <f>ROUND(I261*H261,2)</f>
        <v>0</v>
      </c>
      <c r="BL261" s="19" t="s">
        <v>141</v>
      </c>
      <c r="BM261" s="218" t="s">
        <v>321</v>
      </c>
    </row>
    <row r="262" s="2" customFormat="1">
      <c r="A262" s="41"/>
      <c r="B262" s="42"/>
      <c r="C262" s="43"/>
      <c r="D262" s="220" t="s">
        <v>143</v>
      </c>
      <c r="E262" s="43"/>
      <c r="F262" s="221" t="s">
        <v>322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143</v>
      </c>
      <c r="AU262" s="19" t="s">
        <v>91</v>
      </c>
    </row>
    <row r="263" s="13" customFormat="1">
      <c r="A263" s="13"/>
      <c r="B263" s="225"/>
      <c r="C263" s="226"/>
      <c r="D263" s="227" t="s">
        <v>145</v>
      </c>
      <c r="E263" s="228" t="s">
        <v>44</v>
      </c>
      <c r="F263" s="229" t="s">
        <v>146</v>
      </c>
      <c r="G263" s="226"/>
      <c r="H263" s="228" t="s">
        <v>44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145</v>
      </c>
      <c r="AU263" s="235" t="s">
        <v>91</v>
      </c>
      <c r="AV263" s="13" t="s">
        <v>89</v>
      </c>
      <c r="AW263" s="13" t="s">
        <v>42</v>
      </c>
      <c r="AX263" s="13" t="s">
        <v>82</v>
      </c>
      <c r="AY263" s="235" t="s">
        <v>134</v>
      </c>
    </row>
    <row r="264" s="14" customFormat="1">
      <c r="A264" s="14"/>
      <c r="B264" s="236"/>
      <c r="C264" s="237"/>
      <c r="D264" s="227" t="s">
        <v>145</v>
      </c>
      <c r="E264" s="238" t="s">
        <v>44</v>
      </c>
      <c r="F264" s="239" t="s">
        <v>323</v>
      </c>
      <c r="G264" s="237"/>
      <c r="H264" s="240">
        <v>40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145</v>
      </c>
      <c r="AU264" s="246" t="s">
        <v>91</v>
      </c>
      <c r="AV264" s="14" t="s">
        <v>91</v>
      </c>
      <c r="AW264" s="14" t="s">
        <v>42</v>
      </c>
      <c r="AX264" s="14" t="s">
        <v>82</v>
      </c>
      <c r="AY264" s="246" t="s">
        <v>134</v>
      </c>
    </row>
    <row r="265" s="15" customFormat="1">
      <c r="A265" s="15"/>
      <c r="B265" s="247"/>
      <c r="C265" s="248"/>
      <c r="D265" s="227" t="s">
        <v>145</v>
      </c>
      <c r="E265" s="249" t="s">
        <v>44</v>
      </c>
      <c r="F265" s="250" t="s">
        <v>148</v>
      </c>
      <c r="G265" s="248"/>
      <c r="H265" s="251">
        <v>40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145</v>
      </c>
      <c r="AU265" s="257" t="s">
        <v>91</v>
      </c>
      <c r="AV265" s="15" t="s">
        <v>141</v>
      </c>
      <c r="AW265" s="15" t="s">
        <v>42</v>
      </c>
      <c r="AX265" s="15" t="s">
        <v>89</v>
      </c>
      <c r="AY265" s="257" t="s">
        <v>134</v>
      </c>
    </row>
    <row r="266" s="2" customFormat="1" ht="24.15" customHeight="1">
      <c r="A266" s="41"/>
      <c r="B266" s="42"/>
      <c r="C266" s="207" t="s">
        <v>324</v>
      </c>
      <c r="D266" s="207" t="s">
        <v>136</v>
      </c>
      <c r="E266" s="208" t="s">
        <v>325</v>
      </c>
      <c r="F266" s="209" t="s">
        <v>326</v>
      </c>
      <c r="G266" s="210" t="s">
        <v>139</v>
      </c>
      <c r="H266" s="211">
        <v>8.4000000000000004</v>
      </c>
      <c r="I266" s="212"/>
      <c r="J266" s="213">
        <f>ROUND(I266*H266,2)</f>
        <v>0</v>
      </c>
      <c r="K266" s="209" t="s">
        <v>140</v>
      </c>
      <c r="L266" s="47"/>
      <c r="M266" s="214" t="s">
        <v>44</v>
      </c>
      <c r="N266" s="215" t="s">
        <v>53</v>
      </c>
      <c r="O266" s="87"/>
      <c r="P266" s="216">
        <f>O266*H266</f>
        <v>0</v>
      </c>
      <c r="Q266" s="216">
        <v>0.00021000000000000001</v>
      </c>
      <c r="R266" s="216">
        <f>Q266*H266</f>
        <v>0.0017640000000000002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141</v>
      </c>
      <c r="AT266" s="218" t="s">
        <v>136</v>
      </c>
      <c r="AU266" s="218" t="s">
        <v>91</v>
      </c>
      <c r="AY266" s="19" t="s">
        <v>134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89</v>
      </c>
      <c r="BK266" s="219">
        <f>ROUND(I266*H266,2)</f>
        <v>0</v>
      </c>
      <c r="BL266" s="19" t="s">
        <v>141</v>
      </c>
      <c r="BM266" s="218" t="s">
        <v>327</v>
      </c>
    </row>
    <row r="267" s="2" customFormat="1">
      <c r="A267" s="41"/>
      <c r="B267" s="42"/>
      <c r="C267" s="43"/>
      <c r="D267" s="220" t="s">
        <v>143</v>
      </c>
      <c r="E267" s="43"/>
      <c r="F267" s="221" t="s">
        <v>328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143</v>
      </c>
      <c r="AU267" s="19" t="s">
        <v>91</v>
      </c>
    </row>
    <row r="268" s="13" customFormat="1">
      <c r="A268" s="13"/>
      <c r="B268" s="225"/>
      <c r="C268" s="226"/>
      <c r="D268" s="227" t="s">
        <v>145</v>
      </c>
      <c r="E268" s="228" t="s">
        <v>44</v>
      </c>
      <c r="F268" s="229" t="s">
        <v>146</v>
      </c>
      <c r="G268" s="226"/>
      <c r="H268" s="228" t="s">
        <v>44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145</v>
      </c>
      <c r="AU268" s="235" t="s">
        <v>91</v>
      </c>
      <c r="AV268" s="13" t="s">
        <v>89</v>
      </c>
      <c r="AW268" s="13" t="s">
        <v>42</v>
      </c>
      <c r="AX268" s="13" t="s">
        <v>82</v>
      </c>
      <c r="AY268" s="235" t="s">
        <v>134</v>
      </c>
    </row>
    <row r="269" s="14" customFormat="1">
      <c r="A269" s="14"/>
      <c r="B269" s="236"/>
      <c r="C269" s="237"/>
      <c r="D269" s="227" t="s">
        <v>145</v>
      </c>
      <c r="E269" s="238" t="s">
        <v>44</v>
      </c>
      <c r="F269" s="239" t="s">
        <v>293</v>
      </c>
      <c r="G269" s="237"/>
      <c r="H269" s="240">
        <v>8.4000000000000004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145</v>
      </c>
      <c r="AU269" s="246" t="s">
        <v>91</v>
      </c>
      <c r="AV269" s="14" t="s">
        <v>91</v>
      </c>
      <c r="AW269" s="14" t="s">
        <v>42</v>
      </c>
      <c r="AX269" s="14" t="s">
        <v>82</v>
      </c>
      <c r="AY269" s="246" t="s">
        <v>134</v>
      </c>
    </row>
    <row r="270" s="15" customFormat="1">
      <c r="A270" s="15"/>
      <c r="B270" s="247"/>
      <c r="C270" s="248"/>
      <c r="D270" s="227" t="s">
        <v>145</v>
      </c>
      <c r="E270" s="249" t="s">
        <v>44</v>
      </c>
      <c r="F270" s="250" t="s">
        <v>148</v>
      </c>
      <c r="G270" s="248"/>
      <c r="H270" s="251">
        <v>8.4000000000000004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7" t="s">
        <v>145</v>
      </c>
      <c r="AU270" s="257" t="s">
        <v>91</v>
      </c>
      <c r="AV270" s="15" t="s">
        <v>141</v>
      </c>
      <c r="AW270" s="15" t="s">
        <v>42</v>
      </c>
      <c r="AX270" s="15" t="s">
        <v>89</v>
      </c>
      <c r="AY270" s="257" t="s">
        <v>134</v>
      </c>
    </row>
    <row r="271" s="2" customFormat="1" ht="37.8" customHeight="1">
      <c r="A271" s="41"/>
      <c r="B271" s="42"/>
      <c r="C271" s="207" t="s">
        <v>329</v>
      </c>
      <c r="D271" s="207" t="s">
        <v>136</v>
      </c>
      <c r="E271" s="208" t="s">
        <v>330</v>
      </c>
      <c r="F271" s="209" t="s">
        <v>331</v>
      </c>
      <c r="G271" s="210" t="s">
        <v>139</v>
      </c>
      <c r="H271" s="211">
        <v>8.4000000000000004</v>
      </c>
      <c r="I271" s="212"/>
      <c r="J271" s="213">
        <f>ROUND(I271*H271,2)</f>
        <v>0</v>
      </c>
      <c r="K271" s="209" t="s">
        <v>140</v>
      </c>
      <c r="L271" s="47"/>
      <c r="M271" s="214" t="s">
        <v>44</v>
      </c>
      <c r="N271" s="215" t="s">
        <v>53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141</v>
      </c>
      <c r="AT271" s="218" t="s">
        <v>136</v>
      </c>
      <c r="AU271" s="218" t="s">
        <v>91</v>
      </c>
      <c r="AY271" s="19" t="s">
        <v>134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9" t="s">
        <v>89</v>
      </c>
      <c r="BK271" s="219">
        <f>ROUND(I271*H271,2)</f>
        <v>0</v>
      </c>
      <c r="BL271" s="19" t="s">
        <v>141</v>
      </c>
      <c r="BM271" s="218" t="s">
        <v>332</v>
      </c>
    </row>
    <row r="272" s="2" customFormat="1">
      <c r="A272" s="41"/>
      <c r="B272" s="42"/>
      <c r="C272" s="43"/>
      <c r="D272" s="220" t="s">
        <v>143</v>
      </c>
      <c r="E272" s="43"/>
      <c r="F272" s="221" t="s">
        <v>333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19" t="s">
        <v>143</v>
      </c>
      <c r="AU272" s="19" t="s">
        <v>91</v>
      </c>
    </row>
    <row r="273" s="13" customFormat="1">
      <c r="A273" s="13"/>
      <c r="B273" s="225"/>
      <c r="C273" s="226"/>
      <c r="D273" s="227" t="s">
        <v>145</v>
      </c>
      <c r="E273" s="228" t="s">
        <v>44</v>
      </c>
      <c r="F273" s="229" t="s">
        <v>146</v>
      </c>
      <c r="G273" s="226"/>
      <c r="H273" s="228" t="s">
        <v>44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145</v>
      </c>
      <c r="AU273" s="235" t="s">
        <v>91</v>
      </c>
      <c r="AV273" s="13" t="s">
        <v>89</v>
      </c>
      <c r="AW273" s="13" t="s">
        <v>42</v>
      </c>
      <c r="AX273" s="13" t="s">
        <v>82</v>
      </c>
      <c r="AY273" s="235" t="s">
        <v>134</v>
      </c>
    </row>
    <row r="274" s="14" customFormat="1">
      <c r="A274" s="14"/>
      <c r="B274" s="236"/>
      <c r="C274" s="237"/>
      <c r="D274" s="227" t="s">
        <v>145</v>
      </c>
      <c r="E274" s="238" t="s">
        <v>44</v>
      </c>
      <c r="F274" s="239" t="s">
        <v>293</v>
      </c>
      <c r="G274" s="237"/>
      <c r="H274" s="240">
        <v>8.4000000000000004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145</v>
      </c>
      <c r="AU274" s="246" t="s">
        <v>91</v>
      </c>
      <c r="AV274" s="14" t="s">
        <v>91</v>
      </c>
      <c r="AW274" s="14" t="s">
        <v>42</v>
      </c>
      <c r="AX274" s="14" t="s">
        <v>82</v>
      </c>
      <c r="AY274" s="246" t="s">
        <v>134</v>
      </c>
    </row>
    <row r="275" s="15" customFormat="1">
      <c r="A275" s="15"/>
      <c r="B275" s="247"/>
      <c r="C275" s="248"/>
      <c r="D275" s="227" t="s">
        <v>145</v>
      </c>
      <c r="E275" s="249" t="s">
        <v>44</v>
      </c>
      <c r="F275" s="250" t="s">
        <v>148</v>
      </c>
      <c r="G275" s="248"/>
      <c r="H275" s="251">
        <v>8.4000000000000004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7" t="s">
        <v>145</v>
      </c>
      <c r="AU275" s="257" t="s">
        <v>91</v>
      </c>
      <c r="AV275" s="15" t="s">
        <v>141</v>
      </c>
      <c r="AW275" s="15" t="s">
        <v>42</v>
      </c>
      <c r="AX275" s="15" t="s">
        <v>89</v>
      </c>
      <c r="AY275" s="257" t="s">
        <v>134</v>
      </c>
    </row>
    <row r="276" s="2" customFormat="1" ht="24.15" customHeight="1">
      <c r="A276" s="41"/>
      <c r="B276" s="42"/>
      <c r="C276" s="207" t="s">
        <v>334</v>
      </c>
      <c r="D276" s="207" t="s">
        <v>136</v>
      </c>
      <c r="E276" s="208" t="s">
        <v>335</v>
      </c>
      <c r="F276" s="209" t="s">
        <v>336</v>
      </c>
      <c r="G276" s="210" t="s">
        <v>156</v>
      </c>
      <c r="H276" s="211">
        <v>4.2000000000000002</v>
      </c>
      <c r="I276" s="212"/>
      <c r="J276" s="213">
        <f>ROUND(I276*H276,2)</f>
        <v>0</v>
      </c>
      <c r="K276" s="209" t="s">
        <v>140</v>
      </c>
      <c r="L276" s="47"/>
      <c r="M276" s="214" t="s">
        <v>44</v>
      </c>
      <c r="N276" s="215" t="s">
        <v>53</v>
      </c>
      <c r="O276" s="87"/>
      <c r="P276" s="216">
        <f>O276*H276</f>
        <v>0</v>
      </c>
      <c r="Q276" s="216">
        <v>2.5018699999999998</v>
      </c>
      <c r="R276" s="216">
        <f>Q276*H276</f>
        <v>10.507854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141</v>
      </c>
      <c r="AT276" s="218" t="s">
        <v>136</v>
      </c>
      <c r="AU276" s="218" t="s">
        <v>91</v>
      </c>
      <c r="AY276" s="19" t="s">
        <v>134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89</v>
      </c>
      <c r="BK276" s="219">
        <f>ROUND(I276*H276,2)</f>
        <v>0</v>
      </c>
      <c r="BL276" s="19" t="s">
        <v>141</v>
      </c>
      <c r="BM276" s="218" t="s">
        <v>337</v>
      </c>
    </row>
    <row r="277" s="2" customFormat="1">
      <c r="A277" s="41"/>
      <c r="B277" s="42"/>
      <c r="C277" s="43"/>
      <c r="D277" s="220" t="s">
        <v>143</v>
      </c>
      <c r="E277" s="43"/>
      <c r="F277" s="221" t="s">
        <v>338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143</v>
      </c>
      <c r="AU277" s="19" t="s">
        <v>91</v>
      </c>
    </row>
    <row r="278" s="13" customFormat="1">
      <c r="A278" s="13"/>
      <c r="B278" s="225"/>
      <c r="C278" s="226"/>
      <c r="D278" s="227" t="s">
        <v>145</v>
      </c>
      <c r="E278" s="228" t="s">
        <v>44</v>
      </c>
      <c r="F278" s="229" t="s">
        <v>146</v>
      </c>
      <c r="G278" s="226"/>
      <c r="H278" s="228" t="s">
        <v>44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145</v>
      </c>
      <c r="AU278" s="235" t="s">
        <v>91</v>
      </c>
      <c r="AV278" s="13" t="s">
        <v>89</v>
      </c>
      <c r="AW278" s="13" t="s">
        <v>42</v>
      </c>
      <c r="AX278" s="13" t="s">
        <v>82</v>
      </c>
      <c r="AY278" s="235" t="s">
        <v>134</v>
      </c>
    </row>
    <row r="279" s="14" customFormat="1">
      <c r="A279" s="14"/>
      <c r="B279" s="236"/>
      <c r="C279" s="237"/>
      <c r="D279" s="227" t="s">
        <v>145</v>
      </c>
      <c r="E279" s="238" t="s">
        <v>44</v>
      </c>
      <c r="F279" s="239" t="s">
        <v>339</v>
      </c>
      <c r="G279" s="237"/>
      <c r="H279" s="240">
        <v>4.2000000000000002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145</v>
      </c>
      <c r="AU279" s="246" t="s">
        <v>91</v>
      </c>
      <c r="AV279" s="14" t="s">
        <v>91</v>
      </c>
      <c r="AW279" s="14" t="s">
        <v>42</v>
      </c>
      <c r="AX279" s="14" t="s">
        <v>82</v>
      </c>
      <c r="AY279" s="246" t="s">
        <v>134</v>
      </c>
    </row>
    <row r="280" s="15" customFormat="1">
      <c r="A280" s="15"/>
      <c r="B280" s="247"/>
      <c r="C280" s="248"/>
      <c r="D280" s="227" t="s">
        <v>145</v>
      </c>
      <c r="E280" s="249" t="s">
        <v>44</v>
      </c>
      <c r="F280" s="250" t="s">
        <v>148</v>
      </c>
      <c r="G280" s="248"/>
      <c r="H280" s="251">
        <v>4.2000000000000002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7" t="s">
        <v>145</v>
      </c>
      <c r="AU280" s="257" t="s">
        <v>91</v>
      </c>
      <c r="AV280" s="15" t="s">
        <v>141</v>
      </c>
      <c r="AW280" s="15" t="s">
        <v>42</v>
      </c>
      <c r="AX280" s="15" t="s">
        <v>89</v>
      </c>
      <c r="AY280" s="257" t="s">
        <v>134</v>
      </c>
    </row>
    <row r="281" s="2" customFormat="1" ht="24.15" customHeight="1">
      <c r="A281" s="41"/>
      <c r="B281" s="42"/>
      <c r="C281" s="207" t="s">
        <v>340</v>
      </c>
      <c r="D281" s="207" t="s">
        <v>136</v>
      </c>
      <c r="E281" s="208" t="s">
        <v>341</v>
      </c>
      <c r="F281" s="209" t="s">
        <v>342</v>
      </c>
      <c r="G281" s="210" t="s">
        <v>156</v>
      </c>
      <c r="H281" s="211">
        <v>4.2000000000000002</v>
      </c>
      <c r="I281" s="212"/>
      <c r="J281" s="213">
        <f>ROUND(I281*H281,2)</f>
        <v>0</v>
      </c>
      <c r="K281" s="209" t="s">
        <v>140</v>
      </c>
      <c r="L281" s="47"/>
      <c r="M281" s="214" t="s">
        <v>44</v>
      </c>
      <c r="N281" s="215" t="s">
        <v>53</v>
      </c>
      <c r="O281" s="87"/>
      <c r="P281" s="216">
        <f>O281*H281</f>
        <v>0</v>
      </c>
      <c r="Q281" s="216">
        <v>0</v>
      </c>
      <c r="R281" s="216">
        <f>Q281*H281</f>
        <v>0</v>
      </c>
      <c r="S281" s="216">
        <v>0</v>
      </c>
      <c r="T281" s="21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8" t="s">
        <v>141</v>
      </c>
      <c r="AT281" s="218" t="s">
        <v>136</v>
      </c>
      <c r="AU281" s="218" t="s">
        <v>91</v>
      </c>
      <c r="AY281" s="19" t="s">
        <v>134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89</v>
      </c>
      <c r="BK281" s="219">
        <f>ROUND(I281*H281,2)</f>
        <v>0</v>
      </c>
      <c r="BL281" s="19" t="s">
        <v>141</v>
      </c>
      <c r="BM281" s="218" t="s">
        <v>343</v>
      </c>
    </row>
    <row r="282" s="2" customFormat="1">
      <c r="A282" s="41"/>
      <c r="B282" s="42"/>
      <c r="C282" s="43"/>
      <c r="D282" s="220" t="s">
        <v>143</v>
      </c>
      <c r="E282" s="43"/>
      <c r="F282" s="221" t="s">
        <v>344</v>
      </c>
      <c r="G282" s="43"/>
      <c r="H282" s="43"/>
      <c r="I282" s="222"/>
      <c r="J282" s="43"/>
      <c r="K282" s="43"/>
      <c r="L282" s="47"/>
      <c r="M282" s="223"/>
      <c r="N282" s="224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19" t="s">
        <v>143</v>
      </c>
      <c r="AU282" s="19" t="s">
        <v>91</v>
      </c>
    </row>
    <row r="283" s="13" customFormat="1">
      <c r="A283" s="13"/>
      <c r="B283" s="225"/>
      <c r="C283" s="226"/>
      <c r="D283" s="227" t="s">
        <v>145</v>
      </c>
      <c r="E283" s="228" t="s">
        <v>44</v>
      </c>
      <c r="F283" s="229" t="s">
        <v>146</v>
      </c>
      <c r="G283" s="226"/>
      <c r="H283" s="228" t="s">
        <v>44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145</v>
      </c>
      <c r="AU283" s="235" t="s">
        <v>91</v>
      </c>
      <c r="AV283" s="13" t="s">
        <v>89</v>
      </c>
      <c r="AW283" s="13" t="s">
        <v>42</v>
      </c>
      <c r="AX283" s="13" t="s">
        <v>82</v>
      </c>
      <c r="AY283" s="235" t="s">
        <v>134</v>
      </c>
    </row>
    <row r="284" s="14" customFormat="1">
      <c r="A284" s="14"/>
      <c r="B284" s="236"/>
      <c r="C284" s="237"/>
      <c r="D284" s="227" t="s">
        <v>145</v>
      </c>
      <c r="E284" s="238" t="s">
        <v>44</v>
      </c>
      <c r="F284" s="239" t="s">
        <v>339</v>
      </c>
      <c r="G284" s="237"/>
      <c r="H284" s="240">
        <v>4.2000000000000002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145</v>
      </c>
      <c r="AU284" s="246" t="s">
        <v>91</v>
      </c>
      <c r="AV284" s="14" t="s">
        <v>91</v>
      </c>
      <c r="AW284" s="14" t="s">
        <v>42</v>
      </c>
      <c r="AX284" s="14" t="s">
        <v>82</v>
      </c>
      <c r="AY284" s="246" t="s">
        <v>134</v>
      </c>
    </row>
    <row r="285" s="15" customFormat="1">
      <c r="A285" s="15"/>
      <c r="B285" s="247"/>
      <c r="C285" s="248"/>
      <c r="D285" s="227" t="s">
        <v>145</v>
      </c>
      <c r="E285" s="249" t="s">
        <v>44</v>
      </c>
      <c r="F285" s="250" t="s">
        <v>148</v>
      </c>
      <c r="G285" s="248"/>
      <c r="H285" s="251">
        <v>4.2000000000000002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7" t="s">
        <v>145</v>
      </c>
      <c r="AU285" s="257" t="s">
        <v>91</v>
      </c>
      <c r="AV285" s="15" t="s">
        <v>141</v>
      </c>
      <c r="AW285" s="15" t="s">
        <v>42</v>
      </c>
      <c r="AX285" s="15" t="s">
        <v>89</v>
      </c>
      <c r="AY285" s="257" t="s">
        <v>134</v>
      </c>
    </row>
    <row r="286" s="2" customFormat="1" ht="24.15" customHeight="1">
      <c r="A286" s="41"/>
      <c r="B286" s="42"/>
      <c r="C286" s="207" t="s">
        <v>345</v>
      </c>
      <c r="D286" s="207" t="s">
        <v>136</v>
      </c>
      <c r="E286" s="208" t="s">
        <v>346</v>
      </c>
      <c r="F286" s="209" t="s">
        <v>347</v>
      </c>
      <c r="G286" s="210" t="s">
        <v>156</v>
      </c>
      <c r="H286" s="211">
        <v>4.2000000000000002</v>
      </c>
      <c r="I286" s="212"/>
      <c r="J286" s="213">
        <f>ROUND(I286*H286,2)</f>
        <v>0</v>
      </c>
      <c r="K286" s="209" t="s">
        <v>140</v>
      </c>
      <c r="L286" s="47"/>
      <c r="M286" s="214" t="s">
        <v>44</v>
      </c>
      <c r="N286" s="215" t="s">
        <v>53</v>
      </c>
      <c r="O286" s="87"/>
      <c r="P286" s="216">
        <f>O286*H286</f>
        <v>0</v>
      </c>
      <c r="Q286" s="216">
        <v>0.0025300000000000001</v>
      </c>
      <c r="R286" s="216">
        <f>Q286*H286</f>
        <v>0.010626000000000002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141</v>
      </c>
      <c r="AT286" s="218" t="s">
        <v>136</v>
      </c>
      <c r="AU286" s="218" t="s">
        <v>91</v>
      </c>
      <c r="AY286" s="19" t="s">
        <v>134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89</v>
      </c>
      <c r="BK286" s="219">
        <f>ROUND(I286*H286,2)</f>
        <v>0</v>
      </c>
      <c r="BL286" s="19" t="s">
        <v>141</v>
      </c>
      <c r="BM286" s="218" t="s">
        <v>348</v>
      </c>
    </row>
    <row r="287" s="2" customFormat="1">
      <c r="A287" s="41"/>
      <c r="B287" s="42"/>
      <c r="C287" s="43"/>
      <c r="D287" s="220" t="s">
        <v>143</v>
      </c>
      <c r="E287" s="43"/>
      <c r="F287" s="221" t="s">
        <v>349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19" t="s">
        <v>143</v>
      </c>
      <c r="AU287" s="19" t="s">
        <v>91</v>
      </c>
    </row>
    <row r="288" s="13" customFormat="1">
      <c r="A288" s="13"/>
      <c r="B288" s="225"/>
      <c r="C288" s="226"/>
      <c r="D288" s="227" t="s">
        <v>145</v>
      </c>
      <c r="E288" s="228" t="s">
        <v>44</v>
      </c>
      <c r="F288" s="229" t="s">
        <v>146</v>
      </c>
      <c r="G288" s="226"/>
      <c r="H288" s="228" t="s">
        <v>44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145</v>
      </c>
      <c r="AU288" s="235" t="s">
        <v>91</v>
      </c>
      <c r="AV288" s="13" t="s">
        <v>89</v>
      </c>
      <c r="AW288" s="13" t="s">
        <v>42</v>
      </c>
      <c r="AX288" s="13" t="s">
        <v>82</v>
      </c>
      <c r="AY288" s="235" t="s">
        <v>134</v>
      </c>
    </row>
    <row r="289" s="14" customFormat="1">
      <c r="A289" s="14"/>
      <c r="B289" s="236"/>
      <c r="C289" s="237"/>
      <c r="D289" s="227" t="s">
        <v>145</v>
      </c>
      <c r="E289" s="238" t="s">
        <v>44</v>
      </c>
      <c r="F289" s="239" t="s">
        <v>339</v>
      </c>
      <c r="G289" s="237"/>
      <c r="H289" s="240">
        <v>4.2000000000000002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145</v>
      </c>
      <c r="AU289" s="246" t="s">
        <v>91</v>
      </c>
      <c r="AV289" s="14" t="s">
        <v>91</v>
      </c>
      <c r="AW289" s="14" t="s">
        <v>42</v>
      </c>
      <c r="AX289" s="14" t="s">
        <v>82</v>
      </c>
      <c r="AY289" s="246" t="s">
        <v>134</v>
      </c>
    </row>
    <row r="290" s="15" customFormat="1">
      <c r="A290" s="15"/>
      <c r="B290" s="247"/>
      <c r="C290" s="248"/>
      <c r="D290" s="227" t="s">
        <v>145</v>
      </c>
      <c r="E290" s="249" t="s">
        <v>44</v>
      </c>
      <c r="F290" s="250" t="s">
        <v>148</v>
      </c>
      <c r="G290" s="248"/>
      <c r="H290" s="251">
        <v>4.2000000000000002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7" t="s">
        <v>145</v>
      </c>
      <c r="AU290" s="257" t="s">
        <v>91</v>
      </c>
      <c r="AV290" s="15" t="s">
        <v>141</v>
      </c>
      <c r="AW290" s="15" t="s">
        <v>42</v>
      </c>
      <c r="AX290" s="15" t="s">
        <v>89</v>
      </c>
      <c r="AY290" s="257" t="s">
        <v>134</v>
      </c>
    </row>
    <row r="291" s="2" customFormat="1" ht="21.75" customHeight="1">
      <c r="A291" s="41"/>
      <c r="B291" s="42"/>
      <c r="C291" s="207" t="s">
        <v>350</v>
      </c>
      <c r="D291" s="207" t="s">
        <v>136</v>
      </c>
      <c r="E291" s="208" t="s">
        <v>351</v>
      </c>
      <c r="F291" s="209" t="s">
        <v>352</v>
      </c>
      <c r="G291" s="210" t="s">
        <v>196</v>
      </c>
      <c r="H291" s="211">
        <v>0.075999999999999998</v>
      </c>
      <c r="I291" s="212"/>
      <c r="J291" s="213">
        <f>ROUND(I291*H291,2)</f>
        <v>0</v>
      </c>
      <c r="K291" s="209" t="s">
        <v>140</v>
      </c>
      <c r="L291" s="47"/>
      <c r="M291" s="214" t="s">
        <v>44</v>
      </c>
      <c r="N291" s="215" t="s">
        <v>53</v>
      </c>
      <c r="O291" s="87"/>
      <c r="P291" s="216">
        <f>O291*H291</f>
        <v>0</v>
      </c>
      <c r="Q291" s="216">
        <v>1.06277</v>
      </c>
      <c r="R291" s="216">
        <f>Q291*H291</f>
        <v>0.080770519999999998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141</v>
      </c>
      <c r="AT291" s="218" t="s">
        <v>136</v>
      </c>
      <c r="AU291" s="218" t="s">
        <v>91</v>
      </c>
      <c r="AY291" s="19" t="s">
        <v>134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89</v>
      </c>
      <c r="BK291" s="219">
        <f>ROUND(I291*H291,2)</f>
        <v>0</v>
      </c>
      <c r="BL291" s="19" t="s">
        <v>141</v>
      </c>
      <c r="BM291" s="218" t="s">
        <v>353</v>
      </c>
    </row>
    <row r="292" s="2" customFormat="1">
      <c r="A292" s="41"/>
      <c r="B292" s="42"/>
      <c r="C292" s="43"/>
      <c r="D292" s="220" t="s">
        <v>143</v>
      </c>
      <c r="E292" s="43"/>
      <c r="F292" s="221" t="s">
        <v>354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19" t="s">
        <v>143</v>
      </c>
      <c r="AU292" s="19" t="s">
        <v>91</v>
      </c>
    </row>
    <row r="293" s="13" customFormat="1">
      <c r="A293" s="13"/>
      <c r="B293" s="225"/>
      <c r="C293" s="226"/>
      <c r="D293" s="227" t="s">
        <v>145</v>
      </c>
      <c r="E293" s="228" t="s">
        <v>44</v>
      </c>
      <c r="F293" s="229" t="s">
        <v>146</v>
      </c>
      <c r="G293" s="226"/>
      <c r="H293" s="228" t="s">
        <v>44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145</v>
      </c>
      <c r="AU293" s="235" t="s">
        <v>91</v>
      </c>
      <c r="AV293" s="13" t="s">
        <v>89</v>
      </c>
      <c r="AW293" s="13" t="s">
        <v>42</v>
      </c>
      <c r="AX293" s="13" t="s">
        <v>82</v>
      </c>
      <c r="AY293" s="235" t="s">
        <v>134</v>
      </c>
    </row>
    <row r="294" s="14" customFormat="1">
      <c r="A294" s="14"/>
      <c r="B294" s="236"/>
      <c r="C294" s="237"/>
      <c r="D294" s="227" t="s">
        <v>145</v>
      </c>
      <c r="E294" s="238" t="s">
        <v>44</v>
      </c>
      <c r="F294" s="239" t="s">
        <v>355</v>
      </c>
      <c r="G294" s="237"/>
      <c r="H294" s="240">
        <v>0.075999999999999998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145</v>
      </c>
      <c r="AU294" s="246" t="s">
        <v>91</v>
      </c>
      <c r="AV294" s="14" t="s">
        <v>91</v>
      </c>
      <c r="AW294" s="14" t="s">
        <v>42</v>
      </c>
      <c r="AX294" s="14" t="s">
        <v>82</v>
      </c>
      <c r="AY294" s="246" t="s">
        <v>134</v>
      </c>
    </row>
    <row r="295" s="15" customFormat="1">
      <c r="A295" s="15"/>
      <c r="B295" s="247"/>
      <c r="C295" s="248"/>
      <c r="D295" s="227" t="s">
        <v>145</v>
      </c>
      <c r="E295" s="249" t="s">
        <v>44</v>
      </c>
      <c r="F295" s="250" t="s">
        <v>148</v>
      </c>
      <c r="G295" s="248"/>
      <c r="H295" s="251">
        <v>0.075999999999999998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7" t="s">
        <v>145</v>
      </c>
      <c r="AU295" s="257" t="s">
        <v>91</v>
      </c>
      <c r="AV295" s="15" t="s">
        <v>141</v>
      </c>
      <c r="AW295" s="15" t="s">
        <v>42</v>
      </c>
      <c r="AX295" s="15" t="s">
        <v>89</v>
      </c>
      <c r="AY295" s="257" t="s">
        <v>134</v>
      </c>
    </row>
    <row r="296" s="2" customFormat="1" ht="24.15" customHeight="1">
      <c r="A296" s="41"/>
      <c r="B296" s="42"/>
      <c r="C296" s="207" t="s">
        <v>323</v>
      </c>
      <c r="D296" s="207" t="s">
        <v>136</v>
      </c>
      <c r="E296" s="208" t="s">
        <v>356</v>
      </c>
      <c r="F296" s="209" t="s">
        <v>357</v>
      </c>
      <c r="G296" s="210" t="s">
        <v>139</v>
      </c>
      <c r="H296" s="211">
        <v>10.199999999999999</v>
      </c>
      <c r="I296" s="212"/>
      <c r="J296" s="213">
        <f>ROUND(I296*H296,2)</f>
        <v>0</v>
      </c>
      <c r="K296" s="209" t="s">
        <v>44</v>
      </c>
      <c r="L296" s="47"/>
      <c r="M296" s="214" t="s">
        <v>44</v>
      </c>
      <c r="N296" s="215" t="s">
        <v>53</v>
      </c>
      <c r="O296" s="87"/>
      <c r="P296" s="216">
        <f>O296*H296</f>
        <v>0</v>
      </c>
      <c r="Q296" s="216">
        <v>0.1071</v>
      </c>
      <c r="R296" s="216">
        <f>Q296*H296</f>
        <v>1.09242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141</v>
      </c>
      <c r="AT296" s="218" t="s">
        <v>136</v>
      </c>
      <c r="AU296" s="218" t="s">
        <v>91</v>
      </c>
      <c r="AY296" s="19" t="s">
        <v>134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89</v>
      </c>
      <c r="BK296" s="219">
        <f>ROUND(I296*H296,2)</f>
        <v>0</v>
      </c>
      <c r="BL296" s="19" t="s">
        <v>141</v>
      </c>
      <c r="BM296" s="218" t="s">
        <v>358</v>
      </c>
    </row>
    <row r="297" s="13" customFormat="1">
      <c r="A297" s="13"/>
      <c r="B297" s="225"/>
      <c r="C297" s="226"/>
      <c r="D297" s="227" t="s">
        <v>145</v>
      </c>
      <c r="E297" s="228" t="s">
        <v>44</v>
      </c>
      <c r="F297" s="229" t="s">
        <v>146</v>
      </c>
      <c r="G297" s="226"/>
      <c r="H297" s="228" t="s">
        <v>44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145</v>
      </c>
      <c r="AU297" s="235" t="s">
        <v>91</v>
      </c>
      <c r="AV297" s="13" t="s">
        <v>89</v>
      </c>
      <c r="AW297" s="13" t="s">
        <v>42</v>
      </c>
      <c r="AX297" s="13" t="s">
        <v>82</v>
      </c>
      <c r="AY297" s="235" t="s">
        <v>134</v>
      </c>
    </row>
    <row r="298" s="14" customFormat="1">
      <c r="A298" s="14"/>
      <c r="B298" s="236"/>
      <c r="C298" s="237"/>
      <c r="D298" s="227" t="s">
        <v>145</v>
      </c>
      <c r="E298" s="238" t="s">
        <v>44</v>
      </c>
      <c r="F298" s="239" t="s">
        <v>359</v>
      </c>
      <c r="G298" s="237"/>
      <c r="H298" s="240">
        <v>10.199999999999999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145</v>
      </c>
      <c r="AU298" s="246" t="s">
        <v>91</v>
      </c>
      <c r="AV298" s="14" t="s">
        <v>91</v>
      </c>
      <c r="AW298" s="14" t="s">
        <v>42</v>
      </c>
      <c r="AX298" s="14" t="s">
        <v>82</v>
      </c>
      <c r="AY298" s="246" t="s">
        <v>134</v>
      </c>
    </row>
    <row r="299" s="15" customFormat="1">
      <c r="A299" s="15"/>
      <c r="B299" s="247"/>
      <c r="C299" s="248"/>
      <c r="D299" s="227" t="s">
        <v>145</v>
      </c>
      <c r="E299" s="249" t="s">
        <v>44</v>
      </c>
      <c r="F299" s="250" t="s">
        <v>148</v>
      </c>
      <c r="G299" s="248"/>
      <c r="H299" s="251">
        <v>10.199999999999999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7" t="s">
        <v>145</v>
      </c>
      <c r="AU299" s="257" t="s">
        <v>91</v>
      </c>
      <c r="AV299" s="15" t="s">
        <v>141</v>
      </c>
      <c r="AW299" s="15" t="s">
        <v>42</v>
      </c>
      <c r="AX299" s="15" t="s">
        <v>89</v>
      </c>
      <c r="AY299" s="257" t="s">
        <v>134</v>
      </c>
    </row>
    <row r="300" s="2" customFormat="1" ht="37.8" customHeight="1">
      <c r="A300" s="41"/>
      <c r="B300" s="42"/>
      <c r="C300" s="207" t="s">
        <v>360</v>
      </c>
      <c r="D300" s="207" t="s">
        <v>136</v>
      </c>
      <c r="E300" s="208" t="s">
        <v>361</v>
      </c>
      <c r="F300" s="209" t="s">
        <v>362</v>
      </c>
      <c r="G300" s="210" t="s">
        <v>278</v>
      </c>
      <c r="H300" s="211">
        <v>14</v>
      </c>
      <c r="I300" s="212"/>
      <c r="J300" s="213">
        <f>ROUND(I300*H300,2)</f>
        <v>0</v>
      </c>
      <c r="K300" s="209" t="s">
        <v>140</v>
      </c>
      <c r="L300" s="47"/>
      <c r="M300" s="214" t="s">
        <v>44</v>
      </c>
      <c r="N300" s="215" t="s">
        <v>53</v>
      </c>
      <c r="O300" s="87"/>
      <c r="P300" s="216">
        <f>O300*H300</f>
        <v>0</v>
      </c>
      <c r="Q300" s="216">
        <v>2.0000000000000002E-05</v>
      </c>
      <c r="R300" s="216">
        <f>Q300*H300</f>
        <v>0.00028000000000000003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141</v>
      </c>
      <c r="AT300" s="218" t="s">
        <v>136</v>
      </c>
      <c r="AU300" s="218" t="s">
        <v>91</v>
      </c>
      <c r="AY300" s="19" t="s">
        <v>134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89</v>
      </c>
      <c r="BK300" s="219">
        <f>ROUND(I300*H300,2)</f>
        <v>0</v>
      </c>
      <c r="BL300" s="19" t="s">
        <v>141</v>
      </c>
      <c r="BM300" s="218" t="s">
        <v>363</v>
      </c>
    </row>
    <row r="301" s="2" customFormat="1">
      <c r="A301" s="41"/>
      <c r="B301" s="42"/>
      <c r="C301" s="43"/>
      <c r="D301" s="220" t="s">
        <v>143</v>
      </c>
      <c r="E301" s="43"/>
      <c r="F301" s="221" t="s">
        <v>364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143</v>
      </c>
      <c r="AU301" s="19" t="s">
        <v>91</v>
      </c>
    </row>
    <row r="302" s="13" customFormat="1">
      <c r="A302" s="13"/>
      <c r="B302" s="225"/>
      <c r="C302" s="226"/>
      <c r="D302" s="227" t="s">
        <v>145</v>
      </c>
      <c r="E302" s="228" t="s">
        <v>44</v>
      </c>
      <c r="F302" s="229" t="s">
        <v>146</v>
      </c>
      <c r="G302" s="226"/>
      <c r="H302" s="228" t="s">
        <v>44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145</v>
      </c>
      <c r="AU302" s="235" t="s">
        <v>91</v>
      </c>
      <c r="AV302" s="13" t="s">
        <v>89</v>
      </c>
      <c r="AW302" s="13" t="s">
        <v>42</v>
      </c>
      <c r="AX302" s="13" t="s">
        <v>82</v>
      </c>
      <c r="AY302" s="235" t="s">
        <v>134</v>
      </c>
    </row>
    <row r="303" s="14" customFormat="1">
      <c r="A303" s="14"/>
      <c r="B303" s="236"/>
      <c r="C303" s="237"/>
      <c r="D303" s="227" t="s">
        <v>145</v>
      </c>
      <c r="E303" s="238" t="s">
        <v>44</v>
      </c>
      <c r="F303" s="239" t="s">
        <v>215</v>
      </c>
      <c r="G303" s="237"/>
      <c r="H303" s="240">
        <v>14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145</v>
      </c>
      <c r="AU303" s="246" t="s">
        <v>91</v>
      </c>
      <c r="AV303" s="14" t="s">
        <v>91</v>
      </c>
      <c r="AW303" s="14" t="s">
        <v>42</v>
      </c>
      <c r="AX303" s="14" t="s">
        <v>82</v>
      </c>
      <c r="AY303" s="246" t="s">
        <v>134</v>
      </c>
    </row>
    <row r="304" s="15" customFormat="1">
      <c r="A304" s="15"/>
      <c r="B304" s="247"/>
      <c r="C304" s="248"/>
      <c r="D304" s="227" t="s">
        <v>145</v>
      </c>
      <c r="E304" s="249" t="s">
        <v>44</v>
      </c>
      <c r="F304" s="250" t="s">
        <v>148</v>
      </c>
      <c r="G304" s="248"/>
      <c r="H304" s="251">
        <v>14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7" t="s">
        <v>145</v>
      </c>
      <c r="AU304" s="257" t="s">
        <v>91</v>
      </c>
      <c r="AV304" s="15" t="s">
        <v>141</v>
      </c>
      <c r="AW304" s="15" t="s">
        <v>42</v>
      </c>
      <c r="AX304" s="15" t="s">
        <v>89</v>
      </c>
      <c r="AY304" s="257" t="s">
        <v>134</v>
      </c>
    </row>
    <row r="305" s="2" customFormat="1" ht="24.15" customHeight="1">
      <c r="A305" s="41"/>
      <c r="B305" s="42"/>
      <c r="C305" s="207" t="s">
        <v>365</v>
      </c>
      <c r="D305" s="207" t="s">
        <v>136</v>
      </c>
      <c r="E305" s="208" t="s">
        <v>366</v>
      </c>
      <c r="F305" s="209" t="s">
        <v>367</v>
      </c>
      <c r="G305" s="210" t="s">
        <v>156</v>
      </c>
      <c r="H305" s="211">
        <v>5.0999999999999996</v>
      </c>
      <c r="I305" s="212"/>
      <c r="J305" s="213">
        <f>ROUND(I305*H305,2)</f>
        <v>0</v>
      </c>
      <c r="K305" s="209" t="s">
        <v>140</v>
      </c>
      <c r="L305" s="47"/>
      <c r="M305" s="214" t="s">
        <v>44</v>
      </c>
      <c r="N305" s="215" t="s">
        <v>53</v>
      </c>
      <c r="O305" s="87"/>
      <c r="P305" s="216">
        <f>O305*H305</f>
        <v>0</v>
      </c>
      <c r="Q305" s="216">
        <v>2.1600000000000001</v>
      </c>
      <c r="R305" s="216">
        <f>Q305*H305</f>
        <v>11.016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141</v>
      </c>
      <c r="AT305" s="218" t="s">
        <v>136</v>
      </c>
      <c r="AU305" s="218" t="s">
        <v>91</v>
      </c>
      <c r="AY305" s="19" t="s">
        <v>134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9" t="s">
        <v>89</v>
      </c>
      <c r="BK305" s="219">
        <f>ROUND(I305*H305,2)</f>
        <v>0</v>
      </c>
      <c r="BL305" s="19" t="s">
        <v>141</v>
      </c>
      <c r="BM305" s="218" t="s">
        <v>368</v>
      </c>
    </row>
    <row r="306" s="2" customFormat="1">
      <c r="A306" s="41"/>
      <c r="B306" s="42"/>
      <c r="C306" s="43"/>
      <c r="D306" s="220" t="s">
        <v>143</v>
      </c>
      <c r="E306" s="43"/>
      <c r="F306" s="221" t="s">
        <v>369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19" t="s">
        <v>143</v>
      </c>
      <c r="AU306" s="19" t="s">
        <v>91</v>
      </c>
    </row>
    <row r="307" s="13" customFormat="1">
      <c r="A307" s="13"/>
      <c r="B307" s="225"/>
      <c r="C307" s="226"/>
      <c r="D307" s="227" t="s">
        <v>145</v>
      </c>
      <c r="E307" s="228" t="s">
        <v>44</v>
      </c>
      <c r="F307" s="229" t="s">
        <v>146</v>
      </c>
      <c r="G307" s="226"/>
      <c r="H307" s="228" t="s">
        <v>44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145</v>
      </c>
      <c r="AU307" s="235" t="s">
        <v>91</v>
      </c>
      <c r="AV307" s="13" t="s">
        <v>89</v>
      </c>
      <c r="AW307" s="13" t="s">
        <v>42</v>
      </c>
      <c r="AX307" s="13" t="s">
        <v>82</v>
      </c>
      <c r="AY307" s="235" t="s">
        <v>134</v>
      </c>
    </row>
    <row r="308" s="14" customFormat="1">
      <c r="A308" s="14"/>
      <c r="B308" s="236"/>
      <c r="C308" s="237"/>
      <c r="D308" s="227" t="s">
        <v>145</v>
      </c>
      <c r="E308" s="238" t="s">
        <v>44</v>
      </c>
      <c r="F308" s="239" t="s">
        <v>370</v>
      </c>
      <c r="G308" s="237"/>
      <c r="H308" s="240">
        <v>2.2999999999999998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145</v>
      </c>
      <c r="AU308" s="246" t="s">
        <v>91</v>
      </c>
      <c r="AV308" s="14" t="s">
        <v>91</v>
      </c>
      <c r="AW308" s="14" t="s">
        <v>42</v>
      </c>
      <c r="AX308" s="14" t="s">
        <v>82</v>
      </c>
      <c r="AY308" s="246" t="s">
        <v>134</v>
      </c>
    </row>
    <row r="309" s="14" customFormat="1">
      <c r="A309" s="14"/>
      <c r="B309" s="236"/>
      <c r="C309" s="237"/>
      <c r="D309" s="227" t="s">
        <v>145</v>
      </c>
      <c r="E309" s="238" t="s">
        <v>44</v>
      </c>
      <c r="F309" s="239" t="s">
        <v>371</v>
      </c>
      <c r="G309" s="237"/>
      <c r="H309" s="240">
        <v>2.7999999999999998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145</v>
      </c>
      <c r="AU309" s="246" t="s">
        <v>91</v>
      </c>
      <c r="AV309" s="14" t="s">
        <v>91</v>
      </c>
      <c r="AW309" s="14" t="s">
        <v>42</v>
      </c>
      <c r="AX309" s="14" t="s">
        <v>82</v>
      </c>
      <c r="AY309" s="246" t="s">
        <v>134</v>
      </c>
    </row>
    <row r="310" s="15" customFormat="1">
      <c r="A310" s="15"/>
      <c r="B310" s="247"/>
      <c r="C310" s="248"/>
      <c r="D310" s="227" t="s">
        <v>145</v>
      </c>
      <c r="E310" s="249" t="s">
        <v>44</v>
      </c>
      <c r="F310" s="250" t="s">
        <v>148</v>
      </c>
      <c r="G310" s="248"/>
      <c r="H310" s="251">
        <v>5.0999999999999996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145</v>
      </c>
      <c r="AU310" s="257" t="s">
        <v>91</v>
      </c>
      <c r="AV310" s="15" t="s">
        <v>141</v>
      </c>
      <c r="AW310" s="15" t="s">
        <v>42</v>
      </c>
      <c r="AX310" s="15" t="s">
        <v>89</v>
      </c>
      <c r="AY310" s="257" t="s">
        <v>134</v>
      </c>
    </row>
    <row r="311" s="12" customFormat="1" ht="22.8" customHeight="1">
      <c r="A311" s="12"/>
      <c r="B311" s="191"/>
      <c r="C311" s="192"/>
      <c r="D311" s="193" t="s">
        <v>81</v>
      </c>
      <c r="E311" s="205" t="s">
        <v>188</v>
      </c>
      <c r="F311" s="205" t="s">
        <v>372</v>
      </c>
      <c r="G311" s="192"/>
      <c r="H311" s="192"/>
      <c r="I311" s="195"/>
      <c r="J311" s="206">
        <f>BK311</f>
        <v>0</v>
      </c>
      <c r="K311" s="192"/>
      <c r="L311" s="197"/>
      <c r="M311" s="198"/>
      <c r="N311" s="199"/>
      <c r="O311" s="199"/>
      <c r="P311" s="200">
        <f>SUM(P312:P408)</f>
        <v>0</v>
      </c>
      <c r="Q311" s="199"/>
      <c r="R311" s="200">
        <f>SUM(R312:R408)</f>
        <v>113.439008</v>
      </c>
      <c r="S311" s="199"/>
      <c r="T311" s="201">
        <f>SUM(T312:T408)</f>
        <v>6.9546799999999998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2" t="s">
        <v>89</v>
      </c>
      <c r="AT311" s="203" t="s">
        <v>81</v>
      </c>
      <c r="AU311" s="203" t="s">
        <v>89</v>
      </c>
      <c r="AY311" s="202" t="s">
        <v>134</v>
      </c>
      <c r="BK311" s="204">
        <f>SUM(BK312:BK408)</f>
        <v>0</v>
      </c>
    </row>
    <row r="312" s="2" customFormat="1" ht="24.15" customHeight="1">
      <c r="A312" s="41"/>
      <c r="B312" s="42"/>
      <c r="C312" s="207" t="s">
        <v>373</v>
      </c>
      <c r="D312" s="207" t="s">
        <v>136</v>
      </c>
      <c r="E312" s="208" t="s">
        <v>374</v>
      </c>
      <c r="F312" s="209" t="s">
        <v>375</v>
      </c>
      <c r="G312" s="210" t="s">
        <v>278</v>
      </c>
      <c r="H312" s="211">
        <v>15</v>
      </c>
      <c r="I312" s="212"/>
      <c r="J312" s="213">
        <f>ROUND(I312*H312,2)</f>
        <v>0</v>
      </c>
      <c r="K312" s="209" t="s">
        <v>140</v>
      </c>
      <c r="L312" s="47"/>
      <c r="M312" s="214" t="s">
        <v>44</v>
      </c>
      <c r="N312" s="215" t="s">
        <v>53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141</v>
      </c>
      <c r="AT312" s="218" t="s">
        <v>136</v>
      </c>
      <c r="AU312" s="218" t="s">
        <v>91</v>
      </c>
      <c r="AY312" s="19" t="s">
        <v>134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89</v>
      </c>
      <c r="BK312" s="219">
        <f>ROUND(I312*H312,2)</f>
        <v>0</v>
      </c>
      <c r="BL312" s="19" t="s">
        <v>141</v>
      </c>
      <c r="BM312" s="218" t="s">
        <v>376</v>
      </c>
    </row>
    <row r="313" s="2" customFormat="1">
      <c r="A313" s="41"/>
      <c r="B313" s="42"/>
      <c r="C313" s="43"/>
      <c r="D313" s="220" t="s">
        <v>143</v>
      </c>
      <c r="E313" s="43"/>
      <c r="F313" s="221" t="s">
        <v>377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19" t="s">
        <v>143</v>
      </c>
      <c r="AU313" s="19" t="s">
        <v>91</v>
      </c>
    </row>
    <row r="314" s="13" customFormat="1">
      <c r="A314" s="13"/>
      <c r="B314" s="225"/>
      <c r="C314" s="226"/>
      <c r="D314" s="227" t="s">
        <v>145</v>
      </c>
      <c r="E314" s="228" t="s">
        <v>44</v>
      </c>
      <c r="F314" s="229" t="s">
        <v>146</v>
      </c>
      <c r="G314" s="226"/>
      <c r="H314" s="228" t="s">
        <v>44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145</v>
      </c>
      <c r="AU314" s="235" t="s">
        <v>91</v>
      </c>
      <c r="AV314" s="13" t="s">
        <v>89</v>
      </c>
      <c r="AW314" s="13" t="s">
        <v>42</v>
      </c>
      <c r="AX314" s="13" t="s">
        <v>82</v>
      </c>
      <c r="AY314" s="235" t="s">
        <v>134</v>
      </c>
    </row>
    <row r="315" s="14" customFormat="1">
      <c r="A315" s="14"/>
      <c r="B315" s="236"/>
      <c r="C315" s="237"/>
      <c r="D315" s="227" t="s">
        <v>145</v>
      </c>
      <c r="E315" s="238" t="s">
        <v>44</v>
      </c>
      <c r="F315" s="239" t="s">
        <v>220</v>
      </c>
      <c r="G315" s="237"/>
      <c r="H315" s="240">
        <v>15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145</v>
      </c>
      <c r="AU315" s="246" t="s">
        <v>91</v>
      </c>
      <c r="AV315" s="14" t="s">
        <v>91</v>
      </c>
      <c r="AW315" s="14" t="s">
        <v>42</v>
      </c>
      <c r="AX315" s="14" t="s">
        <v>82</v>
      </c>
      <c r="AY315" s="246" t="s">
        <v>134</v>
      </c>
    </row>
    <row r="316" s="15" customFormat="1">
      <c r="A316" s="15"/>
      <c r="B316" s="247"/>
      <c r="C316" s="248"/>
      <c r="D316" s="227" t="s">
        <v>145</v>
      </c>
      <c r="E316" s="249" t="s">
        <v>44</v>
      </c>
      <c r="F316" s="250" t="s">
        <v>148</v>
      </c>
      <c r="G316" s="248"/>
      <c r="H316" s="251">
        <v>15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7" t="s">
        <v>145</v>
      </c>
      <c r="AU316" s="257" t="s">
        <v>91</v>
      </c>
      <c r="AV316" s="15" t="s">
        <v>141</v>
      </c>
      <c r="AW316" s="15" t="s">
        <v>42</v>
      </c>
      <c r="AX316" s="15" t="s">
        <v>89</v>
      </c>
      <c r="AY316" s="257" t="s">
        <v>134</v>
      </c>
    </row>
    <row r="317" s="2" customFormat="1" ht="44.25" customHeight="1">
      <c r="A317" s="41"/>
      <c r="B317" s="42"/>
      <c r="C317" s="207" t="s">
        <v>378</v>
      </c>
      <c r="D317" s="207" t="s">
        <v>136</v>
      </c>
      <c r="E317" s="208" t="s">
        <v>379</v>
      </c>
      <c r="F317" s="209" t="s">
        <v>380</v>
      </c>
      <c r="G317" s="210" t="s">
        <v>139</v>
      </c>
      <c r="H317" s="211">
        <v>28</v>
      </c>
      <c r="I317" s="212"/>
      <c r="J317" s="213">
        <f>ROUND(I317*H317,2)</f>
        <v>0</v>
      </c>
      <c r="K317" s="209" t="s">
        <v>140</v>
      </c>
      <c r="L317" s="47"/>
      <c r="M317" s="214" t="s">
        <v>44</v>
      </c>
      <c r="N317" s="215" t="s">
        <v>53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225</v>
      </c>
      <c r="AT317" s="218" t="s">
        <v>136</v>
      </c>
      <c r="AU317" s="218" t="s">
        <v>91</v>
      </c>
      <c r="AY317" s="19" t="s">
        <v>134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89</v>
      </c>
      <c r="BK317" s="219">
        <f>ROUND(I317*H317,2)</f>
        <v>0</v>
      </c>
      <c r="BL317" s="19" t="s">
        <v>225</v>
      </c>
      <c r="BM317" s="218" t="s">
        <v>381</v>
      </c>
    </row>
    <row r="318" s="2" customFormat="1">
      <c r="A318" s="41"/>
      <c r="B318" s="42"/>
      <c r="C318" s="43"/>
      <c r="D318" s="220" t="s">
        <v>143</v>
      </c>
      <c r="E318" s="43"/>
      <c r="F318" s="221" t="s">
        <v>382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143</v>
      </c>
      <c r="AU318" s="19" t="s">
        <v>91</v>
      </c>
    </row>
    <row r="319" s="13" customFormat="1">
      <c r="A319" s="13"/>
      <c r="B319" s="225"/>
      <c r="C319" s="226"/>
      <c r="D319" s="227" t="s">
        <v>145</v>
      </c>
      <c r="E319" s="228" t="s">
        <v>44</v>
      </c>
      <c r="F319" s="229" t="s">
        <v>146</v>
      </c>
      <c r="G319" s="226"/>
      <c r="H319" s="228" t="s">
        <v>44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145</v>
      </c>
      <c r="AU319" s="235" t="s">
        <v>91</v>
      </c>
      <c r="AV319" s="13" t="s">
        <v>89</v>
      </c>
      <c r="AW319" s="13" t="s">
        <v>42</v>
      </c>
      <c r="AX319" s="13" t="s">
        <v>82</v>
      </c>
      <c r="AY319" s="235" t="s">
        <v>134</v>
      </c>
    </row>
    <row r="320" s="14" customFormat="1">
      <c r="A320" s="14"/>
      <c r="B320" s="236"/>
      <c r="C320" s="237"/>
      <c r="D320" s="227" t="s">
        <v>145</v>
      </c>
      <c r="E320" s="238" t="s">
        <v>44</v>
      </c>
      <c r="F320" s="239" t="s">
        <v>294</v>
      </c>
      <c r="G320" s="237"/>
      <c r="H320" s="240">
        <v>28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145</v>
      </c>
      <c r="AU320" s="246" t="s">
        <v>91</v>
      </c>
      <c r="AV320" s="14" t="s">
        <v>91</v>
      </c>
      <c r="AW320" s="14" t="s">
        <v>42</v>
      </c>
      <c r="AX320" s="14" t="s">
        <v>82</v>
      </c>
      <c r="AY320" s="246" t="s">
        <v>134</v>
      </c>
    </row>
    <row r="321" s="15" customFormat="1">
      <c r="A321" s="15"/>
      <c r="B321" s="247"/>
      <c r="C321" s="248"/>
      <c r="D321" s="227" t="s">
        <v>145</v>
      </c>
      <c r="E321" s="249" t="s">
        <v>44</v>
      </c>
      <c r="F321" s="250" t="s">
        <v>148</v>
      </c>
      <c r="G321" s="248"/>
      <c r="H321" s="251">
        <v>28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7" t="s">
        <v>145</v>
      </c>
      <c r="AU321" s="257" t="s">
        <v>91</v>
      </c>
      <c r="AV321" s="15" t="s">
        <v>141</v>
      </c>
      <c r="AW321" s="15" t="s">
        <v>42</v>
      </c>
      <c r="AX321" s="15" t="s">
        <v>89</v>
      </c>
      <c r="AY321" s="257" t="s">
        <v>134</v>
      </c>
    </row>
    <row r="322" s="2" customFormat="1" ht="49.05" customHeight="1">
      <c r="A322" s="41"/>
      <c r="B322" s="42"/>
      <c r="C322" s="207" t="s">
        <v>383</v>
      </c>
      <c r="D322" s="207" t="s">
        <v>136</v>
      </c>
      <c r="E322" s="208" t="s">
        <v>384</v>
      </c>
      <c r="F322" s="209" t="s">
        <v>385</v>
      </c>
      <c r="G322" s="210" t="s">
        <v>139</v>
      </c>
      <c r="H322" s="211">
        <v>560</v>
      </c>
      <c r="I322" s="212"/>
      <c r="J322" s="213">
        <f>ROUND(I322*H322,2)</f>
        <v>0</v>
      </c>
      <c r="K322" s="209" t="s">
        <v>140</v>
      </c>
      <c r="L322" s="47"/>
      <c r="M322" s="214" t="s">
        <v>44</v>
      </c>
      <c r="N322" s="215" t="s">
        <v>53</v>
      </c>
      <c r="O322" s="87"/>
      <c r="P322" s="216">
        <f>O322*H322</f>
        <v>0</v>
      </c>
      <c r="Q322" s="216">
        <v>0</v>
      </c>
      <c r="R322" s="216">
        <f>Q322*H322</f>
        <v>0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141</v>
      </c>
      <c r="AT322" s="218" t="s">
        <v>136</v>
      </c>
      <c r="AU322" s="218" t="s">
        <v>91</v>
      </c>
      <c r="AY322" s="19" t="s">
        <v>134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9" t="s">
        <v>89</v>
      </c>
      <c r="BK322" s="219">
        <f>ROUND(I322*H322,2)</f>
        <v>0</v>
      </c>
      <c r="BL322" s="19" t="s">
        <v>141</v>
      </c>
      <c r="BM322" s="218" t="s">
        <v>386</v>
      </c>
    </row>
    <row r="323" s="2" customFormat="1">
      <c r="A323" s="41"/>
      <c r="B323" s="42"/>
      <c r="C323" s="43"/>
      <c r="D323" s="220" t="s">
        <v>143</v>
      </c>
      <c r="E323" s="43"/>
      <c r="F323" s="221" t="s">
        <v>387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19" t="s">
        <v>143</v>
      </c>
      <c r="AU323" s="19" t="s">
        <v>91</v>
      </c>
    </row>
    <row r="324" s="13" customFormat="1">
      <c r="A324" s="13"/>
      <c r="B324" s="225"/>
      <c r="C324" s="226"/>
      <c r="D324" s="227" t="s">
        <v>145</v>
      </c>
      <c r="E324" s="228" t="s">
        <v>44</v>
      </c>
      <c r="F324" s="229" t="s">
        <v>146</v>
      </c>
      <c r="G324" s="226"/>
      <c r="H324" s="228" t="s">
        <v>44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145</v>
      </c>
      <c r="AU324" s="235" t="s">
        <v>91</v>
      </c>
      <c r="AV324" s="13" t="s">
        <v>89</v>
      </c>
      <c r="AW324" s="13" t="s">
        <v>42</v>
      </c>
      <c r="AX324" s="13" t="s">
        <v>82</v>
      </c>
      <c r="AY324" s="235" t="s">
        <v>134</v>
      </c>
    </row>
    <row r="325" s="14" customFormat="1">
      <c r="A325" s="14"/>
      <c r="B325" s="236"/>
      <c r="C325" s="237"/>
      <c r="D325" s="227" t="s">
        <v>145</v>
      </c>
      <c r="E325" s="238" t="s">
        <v>44</v>
      </c>
      <c r="F325" s="239" t="s">
        <v>294</v>
      </c>
      <c r="G325" s="237"/>
      <c r="H325" s="240">
        <v>28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145</v>
      </c>
      <c r="AU325" s="246" t="s">
        <v>91</v>
      </c>
      <c r="AV325" s="14" t="s">
        <v>91</v>
      </c>
      <c r="AW325" s="14" t="s">
        <v>42</v>
      </c>
      <c r="AX325" s="14" t="s">
        <v>82</v>
      </c>
      <c r="AY325" s="246" t="s">
        <v>134</v>
      </c>
    </row>
    <row r="326" s="15" customFormat="1">
      <c r="A326" s="15"/>
      <c r="B326" s="247"/>
      <c r="C326" s="248"/>
      <c r="D326" s="227" t="s">
        <v>145</v>
      </c>
      <c r="E326" s="249" t="s">
        <v>44</v>
      </c>
      <c r="F326" s="250" t="s">
        <v>148</v>
      </c>
      <c r="G326" s="248"/>
      <c r="H326" s="251">
        <v>28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7" t="s">
        <v>145</v>
      </c>
      <c r="AU326" s="257" t="s">
        <v>91</v>
      </c>
      <c r="AV326" s="15" t="s">
        <v>141</v>
      </c>
      <c r="AW326" s="15" t="s">
        <v>42</v>
      </c>
      <c r="AX326" s="15" t="s">
        <v>89</v>
      </c>
      <c r="AY326" s="257" t="s">
        <v>134</v>
      </c>
    </row>
    <row r="327" s="14" customFormat="1">
      <c r="A327" s="14"/>
      <c r="B327" s="236"/>
      <c r="C327" s="237"/>
      <c r="D327" s="227" t="s">
        <v>145</v>
      </c>
      <c r="E327" s="237"/>
      <c r="F327" s="239" t="s">
        <v>388</v>
      </c>
      <c r="G327" s="237"/>
      <c r="H327" s="240">
        <v>560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6" t="s">
        <v>145</v>
      </c>
      <c r="AU327" s="246" t="s">
        <v>91</v>
      </c>
      <c r="AV327" s="14" t="s">
        <v>91</v>
      </c>
      <c r="AW327" s="14" t="s">
        <v>4</v>
      </c>
      <c r="AX327" s="14" t="s">
        <v>89</v>
      </c>
      <c r="AY327" s="246" t="s">
        <v>134</v>
      </c>
    </row>
    <row r="328" s="2" customFormat="1" ht="44.25" customHeight="1">
      <c r="A328" s="41"/>
      <c r="B328" s="42"/>
      <c r="C328" s="207" t="s">
        <v>389</v>
      </c>
      <c r="D328" s="207" t="s">
        <v>136</v>
      </c>
      <c r="E328" s="208" t="s">
        <v>390</v>
      </c>
      <c r="F328" s="209" t="s">
        <v>391</v>
      </c>
      <c r="G328" s="210" t="s">
        <v>139</v>
      </c>
      <c r="H328" s="211">
        <v>28</v>
      </c>
      <c r="I328" s="212"/>
      <c r="J328" s="213">
        <f>ROUND(I328*H328,2)</f>
        <v>0</v>
      </c>
      <c r="K328" s="209" t="s">
        <v>140</v>
      </c>
      <c r="L328" s="47"/>
      <c r="M328" s="214" t="s">
        <v>44</v>
      </c>
      <c r="N328" s="215" t="s">
        <v>53</v>
      </c>
      <c r="O328" s="87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141</v>
      </c>
      <c r="AT328" s="218" t="s">
        <v>136</v>
      </c>
      <c r="AU328" s="218" t="s">
        <v>91</v>
      </c>
      <c r="AY328" s="19" t="s">
        <v>134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89</v>
      </c>
      <c r="BK328" s="219">
        <f>ROUND(I328*H328,2)</f>
        <v>0</v>
      </c>
      <c r="BL328" s="19" t="s">
        <v>141</v>
      </c>
      <c r="BM328" s="218" t="s">
        <v>392</v>
      </c>
    </row>
    <row r="329" s="2" customFormat="1">
      <c r="A329" s="41"/>
      <c r="B329" s="42"/>
      <c r="C329" s="43"/>
      <c r="D329" s="220" t="s">
        <v>143</v>
      </c>
      <c r="E329" s="43"/>
      <c r="F329" s="221" t="s">
        <v>393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19" t="s">
        <v>143</v>
      </c>
      <c r="AU329" s="19" t="s">
        <v>91</v>
      </c>
    </row>
    <row r="330" s="13" customFormat="1">
      <c r="A330" s="13"/>
      <c r="B330" s="225"/>
      <c r="C330" s="226"/>
      <c r="D330" s="227" t="s">
        <v>145</v>
      </c>
      <c r="E330" s="228" t="s">
        <v>44</v>
      </c>
      <c r="F330" s="229" t="s">
        <v>146</v>
      </c>
      <c r="G330" s="226"/>
      <c r="H330" s="228" t="s">
        <v>44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145</v>
      </c>
      <c r="AU330" s="235" t="s">
        <v>91</v>
      </c>
      <c r="AV330" s="13" t="s">
        <v>89</v>
      </c>
      <c r="AW330" s="13" t="s">
        <v>42</v>
      </c>
      <c r="AX330" s="13" t="s">
        <v>82</v>
      </c>
      <c r="AY330" s="235" t="s">
        <v>134</v>
      </c>
    </row>
    <row r="331" s="14" customFormat="1">
      <c r="A331" s="14"/>
      <c r="B331" s="236"/>
      <c r="C331" s="237"/>
      <c r="D331" s="227" t="s">
        <v>145</v>
      </c>
      <c r="E331" s="238" t="s">
        <v>44</v>
      </c>
      <c r="F331" s="239" t="s">
        <v>294</v>
      </c>
      <c r="G331" s="237"/>
      <c r="H331" s="240">
        <v>28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6" t="s">
        <v>145</v>
      </c>
      <c r="AU331" s="246" t="s">
        <v>91</v>
      </c>
      <c r="AV331" s="14" t="s">
        <v>91</v>
      </c>
      <c r="AW331" s="14" t="s">
        <v>42</v>
      </c>
      <c r="AX331" s="14" t="s">
        <v>82</v>
      </c>
      <c r="AY331" s="246" t="s">
        <v>134</v>
      </c>
    </row>
    <row r="332" s="15" customFormat="1">
      <c r="A332" s="15"/>
      <c r="B332" s="247"/>
      <c r="C332" s="248"/>
      <c r="D332" s="227" t="s">
        <v>145</v>
      </c>
      <c r="E332" s="249" t="s">
        <v>44</v>
      </c>
      <c r="F332" s="250" t="s">
        <v>148</v>
      </c>
      <c r="G332" s="248"/>
      <c r="H332" s="251">
        <v>28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7" t="s">
        <v>145</v>
      </c>
      <c r="AU332" s="257" t="s">
        <v>91</v>
      </c>
      <c r="AV332" s="15" t="s">
        <v>141</v>
      </c>
      <c r="AW332" s="15" t="s">
        <v>42</v>
      </c>
      <c r="AX332" s="15" t="s">
        <v>89</v>
      </c>
      <c r="AY332" s="257" t="s">
        <v>134</v>
      </c>
    </row>
    <row r="333" s="2" customFormat="1" ht="24.15" customHeight="1">
      <c r="A333" s="41"/>
      <c r="B333" s="42"/>
      <c r="C333" s="207" t="s">
        <v>394</v>
      </c>
      <c r="D333" s="207" t="s">
        <v>136</v>
      </c>
      <c r="E333" s="208" t="s">
        <v>395</v>
      </c>
      <c r="F333" s="209" t="s">
        <v>396</v>
      </c>
      <c r="G333" s="210" t="s">
        <v>139</v>
      </c>
      <c r="H333" s="211">
        <v>28</v>
      </c>
      <c r="I333" s="212"/>
      <c r="J333" s="213">
        <f>ROUND(I333*H333,2)</f>
        <v>0</v>
      </c>
      <c r="K333" s="209" t="s">
        <v>140</v>
      </c>
      <c r="L333" s="47"/>
      <c r="M333" s="214" t="s">
        <v>44</v>
      </c>
      <c r="N333" s="215" t="s">
        <v>53</v>
      </c>
      <c r="O333" s="87"/>
      <c r="P333" s="216">
        <f>O333*H333</f>
        <v>0</v>
      </c>
      <c r="Q333" s="216">
        <v>0</v>
      </c>
      <c r="R333" s="216">
        <f>Q333*H333</f>
        <v>0</v>
      </c>
      <c r="S333" s="216">
        <v>0</v>
      </c>
      <c r="T333" s="21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8" t="s">
        <v>141</v>
      </c>
      <c r="AT333" s="218" t="s">
        <v>136</v>
      </c>
      <c r="AU333" s="218" t="s">
        <v>91</v>
      </c>
      <c r="AY333" s="19" t="s">
        <v>134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19" t="s">
        <v>89</v>
      </c>
      <c r="BK333" s="219">
        <f>ROUND(I333*H333,2)</f>
        <v>0</v>
      </c>
      <c r="BL333" s="19" t="s">
        <v>141</v>
      </c>
      <c r="BM333" s="218" t="s">
        <v>397</v>
      </c>
    </row>
    <row r="334" s="2" customFormat="1">
      <c r="A334" s="41"/>
      <c r="B334" s="42"/>
      <c r="C334" s="43"/>
      <c r="D334" s="220" t="s">
        <v>143</v>
      </c>
      <c r="E334" s="43"/>
      <c r="F334" s="221" t="s">
        <v>398</v>
      </c>
      <c r="G334" s="43"/>
      <c r="H334" s="43"/>
      <c r="I334" s="222"/>
      <c r="J334" s="43"/>
      <c r="K334" s="43"/>
      <c r="L334" s="47"/>
      <c r="M334" s="223"/>
      <c r="N334" s="224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19" t="s">
        <v>143</v>
      </c>
      <c r="AU334" s="19" t="s">
        <v>91</v>
      </c>
    </row>
    <row r="335" s="13" customFormat="1">
      <c r="A335" s="13"/>
      <c r="B335" s="225"/>
      <c r="C335" s="226"/>
      <c r="D335" s="227" t="s">
        <v>145</v>
      </c>
      <c r="E335" s="228" t="s">
        <v>44</v>
      </c>
      <c r="F335" s="229" t="s">
        <v>146</v>
      </c>
      <c r="G335" s="226"/>
      <c r="H335" s="228" t="s">
        <v>44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145</v>
      </c>
      <c r="AU335" s="235" t="s">
        <v>91</v>
      </c>
      <c r="AV335" s="13" t="s">
        <v>89</v>
      </c>
      <c r="AW335" s="13" t="s">
        <v>42</v>
      </c>
      <c r="AX335" s="13" t="s">
        <v>82</v>
      </c>
      <c r="AY335" s="235" t="s">
        <v>134</v>
      </c>
    </row>
    <row r="336" s="14" customFormat="1">
      <c r="A336" s="14"/>
      <c r="B336" s="236"/>
      <c r="C336" s="237"/>
      <c r="D336" s="227" t="s">
        <v>145</v>
      </c>
      <c r="E336" s="238" t="s">
        <v>44</v>
      </c>
      <c r="F336" s="239" t="s">
        <v>294</v>
      </c>
      <c r="G336" s="237"/>
      <c r="H336" s="240">
        <v>28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145</v>
      </c>
      <c r="AU336" s="246" t="s">
        <v>91</v>
      </c>
      <c r="AV336" s="14" t="s">
        <v>91</v>
      </c>
      <c r="AW336" s="14" t="s">
        <v>42</v>
      </c>
      <c r="AX336" s="14" t="s">
        <v>82</v>
      </c>
      <c r="AY336" s="246" t="s">
        <v>134</v>
      </c>
    </row>
    <row r="337" s="15" customFormat="1">
      <c r="A337" s="15"/>
      <c r="B337" s="247"/>
      <c r="C337" s="248"/>
      <c r="D337" s="227" t="s">
        <v>145</v>
      </c>
      <c r="E337" s="249" t="s">
        <v>44</v>
      </c>
      <c r="F337" s="250" t="s">
        <v>148</v>
      </c>
      <c r="G337" s="248"/>
      <c r="H337" s="251">
        <v>28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7" t="s">
        <v>145</v>
      </c>
      <c r="AU337" s="257" t="s">
        <v>91</v>
      </c>
      <c r="AV337" s="15" t="s">
        <v>141</v>
      </c>
      <c r="AW337" s="15" t="s">
        <v>42</v>
      </c>
      <c r="AX337" s="15" t="s">
        <v>89</v>
      </c>
      <c r="AY337" s="257" t="s">
        <v>134</v>
      </c>
    </row>
    <row r="338" s="2" customFormat="1" ht="33" customHeight="1">
      <c r="A338" s="41"/>
      <c r="B338" s="42"/>
      <c r="C338" s="207" t="s">
        <v>399</v>
      </c>
      <c r="D338" s="207" t="s">
        <v>136</v>
      </c>
      <c r="E338" s="208" t="s">
        <v>400</v>
      </c>
      <c r="F338" s="209" t="s">
        <v>401</v>
      </c>
      <c r="G338" s="210" t="s">
        <v>139</v>
      </c>
      <c r="H338" s="211">
        <v>560</v>
      </c>
      <c r="I338" s="212"/>
      <c r="J338" s="213">
        <f>ROUND(I338*H338,2)</f>
        <v>0</v>
      </c>
      <c r="K338" s="209" t="s">
        <v>140</v>
      </c>
      <c r="L338" s="47"/>
      <c r="M338" s="214" t="s">
        <v>44</v>
      </c>
      <c r="N338" s="215" t="s">
        <v>53</v>
      </c>
      <c r="O338" s="87"/>
      <c r="P338" s="216">
        <f>O338*H338</f>
        <v>0</v>
      </c>
      <c r="Q338" s="216">
        <v>0</v>
      </c>
      <c r="R338" s="216">
        <f>Q338*H338</f>
        <v>0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141</v>
      </c>
      <c r="AT338" s="218" t="s">
        <v>136</v>
      </c>
      <c r="AU338" s="218" t="s">
        <v>91</v>
      </c>
      <c r="AY338" s="19" t="s">
        <v>134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89</v>
      </c>
      <c r="BK338" s="219">
        <f>ROUND(I338*H338,2)</f>
        <v>0</v>
      </c>
      <c r="BL338" s="19" t="s">
        <v>141</v>
      </c>
      <c r="BM338" s="218" t="s">
        <v>402</v>
      </c>
    </row>
    <row r="339" s="2" customFormat="1">
      <c r="A339" s="41"/>
      <c r="B339" s="42"/>
      <c r="C339" s="43"/>
      <c r="D339" s="220" t="s">
        <v>143</v>
      </c>
      <c r="E339" s="43"/>
      <c r="F339" s="221" t="s">
        <v>403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143</v>
      </c>
      <c r="AU339" s="19" t="s">
        <v>91</v>
      </c>
    </row>
    <row r="340" s="13" customFormat="1">
      <c r="A340" s="13"/>
      <c r="B340" s="225"/>
      <c r="C340" s="226"/>
      <c r="D340" s="227" t="s">
        <v>145</v>
      </c>
      <c r="E340" s="228" t="s">
        <v>44</v>
      </c>
      <c r="F340" s="229" t="s">
        <v>146</v>
      </c>
      <c r="G340" s="226"/>
      <c r="H340" s="228" t="s">
        <v>44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145</v>
      </c>
      <c r="AU340" s="235" t="s">
        <v>91</v>
      </c>
      <c r="AV340" s="13" t="s">
        <v>89</v>
      </c>
      <c r="AW340" s="13" t="s">
        <v>42</v>
      </c>
      <c r="AX340" s="13" t="s">
        <v>82</v>
      </c>
      <c r="AY340" s="235" t="s">
        <v>134</v>
      </c>
    </row>
    <row r="341" s="14" customFormat="1">
      <c r="A341" s="14"/>
      <c r="B341" s="236"/>
      <c r="C341" s="237"/>
      <c r="D341" s="227" t="s">
        <v>145</v>
      </c>
      <c r="E341" s="238" t="s">
        <v>44</v>
      </c>
      <c r="F341" s="239" t="s">
        <v>294</v>
      </c>
      <c r="G341" s="237"/>
      <c r="H341" s="240">
        <v>28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6" t="s">
        <v>145</v>
      </c>
      <c r="AU341" s="246" t="s">
        <v>91</v>
      </c>
      <c r="AV341" s="14" t="s">
        <v>91</v>
      </c>
      <c r="AW341" s="14" t="s">
        <v>42</v>
      </c>
      <c r="AX341" s="14" t="s">
        <v>82</v>
      </c>
      <c r="AY341" s="246" t="s">
        <v>134</v>
      </c>
    </row>
    <row r="342" s="15" customFormat="1">
      <c r="A342" s="15"/>
      <c r="B342" s="247"/>
      <c r="C342" s="248"/>
      <c r="D342" s="227" t="s">
        <v>145</v>
      </c>
      <c r="E342" s="249" t="s">
        <v>44</v>
      </c>
      <c r="F342" s="250" t="s">
        <v>148</v>
      </c>
      <c r="G342" s="248"/>
      <c r="H342" s="251">
        <v>28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7" t="s">
        <v>145</v>
      </c>
      <c r="AU342" s="257" t="s">
        <v>91</v>
      </c>
      <c r="AV342" s="15" t="s">
        <v>141</v>
      </c>
      <c r="AW342" s="15" t="s">
        <v>42</v>
      </c>
      <c r="AX342" s="15" t="s">
        <v>89</v>
      </c>
      <c r="AY342" s="257" t="s">
        <v>134</v>
      </c>
    </row>
    <row r="343" s="14" customFormat="1">
      <c r="A343" s="14"/>
      <c r="B343" s="236"/>
      <c r="C343" s="237"/>
      <c r="D343" s="227" t="s">
        <v>145</v>
      </c>
      <c r="E343" s="237"/>
      <c r="F343" s="239" t="s">
        <v>388</v>
      </c>
      <c r="G343" s="237"/>
      <c r="H343" s="240">
        <v>560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145</v>
      </c>
      <c r="AU343" s="246" t="s">
        <v>91</v>
      </c>
      <c r="AV343" s="14" t="s">
        <v>91</v>
      </c>
      <c r="AW343" s="14" t="s">
        <v>4</v>
      </c>
      <c r="AX343" s="14" t="s">
        <v>89</v>
      </c>
      <c r="AY343" s="246" t="s">
        <v>134</v>
      </c>
    </row>
    <row r="344" s="2" customFormat="1" ht="24.15" customHeight="1">
      <c r="A344" s="41"/>
      <c r="B344" s="42"/>
      <c r="C344" s="207" t="s">
        <v>404</v>
      </c>
      <c r="D344" s="207" t="s">
        <v>136</v>
      </c>
      <c r="E344" s="208" t="s">
        <v>405</v>
      </c>
      <c r="F344" s="209" t="s">
        <v>406</v>
      </c>
      <c r="G344" s="210" t="s">
        <v>139</v>
      </c>
      <c r="H344" s="211">
        <v>28</v>
      </c>
      <c r="I344" s="212"/>
      <c r="J344" s="213">
        <f>ROUND(I344*H344,2)</f>
        <v>0</v>
      </c>
      <c r="K344" s="209" t="s">
        <v>140</v>
      </c>
      <c r="L344" s="47"/>
      <c r="M344" s="214" t="s">
        <v>44</v>
      </c>
      <c r="N344" s="215" t="s">
        <v>53</v>
      </c>
      <c r="O344" s="87"/>
      <c r="P344" s="216">
        <f>O344*H344</f>
        <v>0</v>
      </c>
      <c r="Q344" s="216">
        <v>0</v>
      </c>
      <c r="R344" s="216">
        <f>Q344*H344</f>
        <v>0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141</v>
      </c>
      <c r="AT344" s="218" t="s">
        <v>136</v>
      </c>
      <c r="AU344" s="218" t="s">
        <v>91</v>
      </c>
      <c r="AY344" s="19" t="s">
        <v>134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19" t="s">
        <v>89</v>
      </c>
      <c r="BK344" s="219">
        <f>ROUND(I344*H344,2)</f>
        <v>0</v>
      </c>
      <c r="BL344" s="19" t="s">
        <v>141</v>
      </c>
      <c r="BM344" s="218" t="s">
        <v>407</v>
      </c>
    </row>
    <row r="345" s="2" customFormat="1">
      <c r="A345" s="41"/>
      <c r="B345" s="42"/>
      <c r="C345" s="43"/>
      <c r="D345" s="220" t="s">
        <v>143</v>
      </c>
      <c r="E345" s="43"/>
      <c r="F345" s="221" t="s">
        <v>408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143</v>
      </c>
      <c r="AU345" s="19" t="s">
        <v>91</v>
      </c>
    </row>
    <row r="346" s="13" customFormat="1">
      <c r="A346" s="13"/>
      <c r="B346" s="225"/>
      <c r="C346" s="226"/>
      <c r="D346" s="227" t="s">
        <v>145</v>
      </c>
      <c r="E346" s="228" t="s">
        <v>44</v>
      </c>
      <c r="F346" s="229" t="s">
        <v>146</v>
      </c>
      <c r="G346" s="226"/>
      <c r="H346" s="228" t="s">
        <v>44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145</v>
      </c>
      <c r="AU346" s="235" t="s">
        <v>91</v>
      </c>
      <c r="AV346" s="13" t="s">
        <v>89</v>
      </c>
      <c r="AW346" s="13" t="s">
        <v>42</v>
      </c>
      <c r="AX346" s="13" t="s">
        <v>82</v>
      </c>
      <c r="AY346" s="235" t="s">
        <v>134</v>
      </c>
    </row>
    <row r="347" s="14" customFormat="1">
      <c r="A347" s="14"/>
      <c r="B347" s="236"/>
      <c r="C347" s="237"/>
      <c r="D347" s="227" t="s">
        <v>145</v>
      </c>
      <c r="E347" s="238" t="s">
        <v>44</v>
      </c>
      <c r="F347" s="239" t="s">
        <v>294</v>
      </c>
      <c r="G347" s="237"/>
      <c r="H347" s="240">
        <v>28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145</v>
      </c>
      <c r="AU347" s="246" t="s">
        <v>91</v>
      </c>
      <c r="AV347" s="14" t="s">
        <v>91</v>
      </c>
      <c r="AW347" s="14" t="s">
        <v>42</v>
      </c>
      <c r="AX347" s="14" t="s">
        <v>82</v>
      </c>
      <c r="AY347" s="246" t="s">
        <v>134</v>
      </c>
    </row>
    <row r="348" s="15" customFormat="1">
      <c r="A348" s="15"/>
      <c r="B348" s="247"/>
      <c r="C348" s="248"/>
      <c r="D348" s="227" t="s">
        <v>145</v>
      </c>
      <c r="E348" s="249" t="s">
        <v>44</v>
      </c>
      <c r="F348" s="250" t="s">
        <v>148</v>
      </c>
      <c r="G348" s="248"/>
      <c r="H348" s="251">
        <v>28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7" t="s">
        <v>145</v>
      </c>
      <c r="AU348" s="257" t="s">
        <v>91</v>
      </c>
      <c r="AV348" s="15" t="s">
        <v>141</v>
      </c>
      <c r="AW348" s="15" t="s">
        <v>42</v>
      </c>
      <c r="AX348" s="15" t="s">
        <v>89</v>
      </c>
      <c r="AY348" s="257" t="s">
        <v>134</v>
      </c>
    </row>
    <row r="349" s="2" customFormat="1" ht="24.15" customHeight="1">
      <c r="A349" s="41"/>
      <c r="B349" s="42"/>
      <c r="C349" s="207" t="s">
        <v>409</v>
      </c>
      <c r="D349" s="207" t="s">
        <v>136</v>
      </c>
      <c r="E349" s="208" t="s">
        <v>410</v>
      </c>
      <c r="F349" s="209" t="s">
        <v>411</v>
      </c>
      <c r="G349" s="210" t="s">
        <v>278</v>
      </c>
      <c r="H349" s="211">
        <v>10</v>
      </c>
      <c r="I349" s="212"/>
      <c r="J349" s="213">
        <f>ROUND(I349*H349,2)</f>
        <v>0</v>
      </c>
      <c r="K349" s="209" t="s">
        <v>140</v>
      </c>
      <c r="L349" s="47"/>
      <c r="M349" s="214" t="s">
        <v>44</v>
      </c>
      <c r="N349" s="215" t="s">
        <v>53</v>
      </c>
      <c r="O349" s="87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141</v>
      </c>
      <c r="AT349" s="218" t="s">
        <v>136</v>
      </c>
      <c r="AU349" s="218" t="s">
        <v>91</v>
      </c>
      <c r="AY349" s="19" t="s">
        <v>134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89</v>
      </c>
      <c r="BK349" s="219">
        <f>ROUND(I349*H349,2)</f>
        <v>0</v>
      </c>
      <c r="BL349" s="19" t="s">
        <v>141</v>
      </c>
      <c r="BM349" s="218" t="s">
        <v>412</v>
      </c>
    </row>
    <row r="350" s="2" customFormat="1">
      <c r="A350" s="41"/>
      <c r="B350" s="42"/>
      <c r="C350" s="43"/>
      <c r="D350" s="220" t="s">
        <v>143</v>
      </c>
      <c r="E350" s="43"/>
      <c r="F350" s="221" t="s">
        <v>413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19" t="s">
        <v>143</v>
      </c>
      <c r="AU350" s="19" t="s">
        <v>91</v>
      </c>
    </row>
    <row r="351" s="13" customFormat="1">
      <c r="A351" s="13"/>
      <c r="B351" s="225"/>
      <c r="C351" s="226"/>
      <c r="D351" s="227" t="s">
        <v>145</v>
      </c>
      <c r="E351" s="228" t="s">
        <v>44</v>
      </c>
      <c r="F351" s="229" t="s">
        <v>146</v>
      </c>
      <c r="G351" s="226"/>
      <c r="H351" s="228" t="s">
        <v>44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145</v>
      </c>
      <c r="AU351" s="235" t="s">
        <v>91</v>
      </c>
      <c r="AV351" s="13" t="s">
        <v>89</v>
      </c>
      <c r="AW351" s="13" t="s">
        <v>42</v>
      </c>
      <c r="AX351" s="13" t="s">
        <v>82</v>
      </c>
      <c r="AY351" s="235" t="s">
        <v>134</v>
      </c>
    </row>
    <row r="352" s="14" customFormat="1">
      <c r="A352" s="14"/>
      <c r="B352" s="236"/>
      <c r="C352" s="237"/>
      <c r="D352" s="227" t="s">
        <v>145</v>
      </c>
      <c r="E352" s="238" t="s">
        <v>44</v>
      </c>
      <c r="F352" s="239" t="s">
        <v>193</v>
      </c>
      <c r="G352" s="237"/>
      <c r="H352" s="240">
        <v>10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145</v>
      </c>
      <c r="AU352" s="246" t="s">
        <v>91</v>
      </c>
      <c r="AV352" s="14" t="s">
        <v>91</v>
      </c>
      <c r="AW352" s="14" t="s">
        <v>42</v>
      </c>
      <c r="AX352" s="14" t="s">
        <v>82</v>
      </c>
      <c r="AY352" s="246" t="s">
        <v>134</v>
      </c>
    </row>
    <row r="353" s="15" customFormat="1">
      <c r="A353" s="15"/>
      <c r="B353" s="247"/>
      <c r="C353" s="248"/>
      <c r="D353" s="227" t="s">
        <v>145</v>
      </c>
      <c r="E353" s="249" t="s">
        <v>44</v>
      </c>
      <c r="F353" s="250" t="s">
        <v>148</v>
      </c>
      <c r="G353" s="248"/>
      <c r="H353" s="251">
        <v>10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7" t="s">
        <v>145</v>
      </c>
      <c r="AU353" s="257" t="s">
        <v>91</v>
      </c>
      <c r="AV353" s="15" t="s">
        <v>141</v>
      </c>
      <c r="AW353" s="15" t="s">
        <v>42</v>
      </c>
      <c r="AX353" s="15" t="s">
        <v>89</v>
      </c>
      <c r="AY353" s="257" t="s">
        <v>134</v>
      </c>
    </row>
    <row r="354" s="2" customFormat="1" ht="37.8" customHeight="1">
      <c r="A354" s="41"/>
      <c r="B354" s="42"/>
      <c r="C354" s="207" t="s">
        <v>414</v>
      </c>
      <c r="D354" s="207" t="s">
        <v>136</v>
      </c>
      <c r="E354" s="208" t="s">
        <v>415</v>
      </c>
      <c r="F354" s="209" t="s">
        <v>416</v>
      </c>
      <c r="G354" s="210" t="s">
        <v>278</v>
      </c>
      <c r="H354" s="211">
        <v>200</v>
      </c>
      <c r="I354" s="212"/>
      <c r="J354" s="213">
        <f>ROUND(I354*H354,2)</f>
        <v>0</v>
      </c>
      <c r="K354" s="209" t="s">
        <v>140</v>
      </c>
      <c r="L354" s="47"/>
      <c r="M354" s="214" t="s">
        <v>44</v>
      </c>
      <c r="N354" s="215" t="s">
        <v>53</v>
      </c>
      <c r="O354" s="87"/>
      <c r="P354" s="216">
        <f>O354*H354</f>
        <v>0</v>
      </c>
      <c r="Q354" s="216">
        <v>0</v>
      </c>
      <c r="R354" s="216">
        <f>Q354*H354</f>
        <v>0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141</v>
      </c>
      <c r="AT354" s="218" t="s">
        <v>136</v>
      </c>
      <c r="AU354" s="218" t="s">
        <v>91</v>
      </c>
      <c r="AY354" s="19" t="s">
        <v>134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89</v>
      </c>
      <c r="BK354" s="219">
        <f>ROUND(I354*H354,2)</f>
        <v>0</v>
      </c>
      <c r="BL354" s="19" t="s">
        <v>141</v>
      </c>
      <c r="BM354" s="218" t="s">
        <v>417</v>
      </c>
    </row>
    <row r="355" s="2" customFormat="1">
      <c r="A355" s="41"/>
      <c r="B355" s="42"/>
      <c r="C355" s="43"/>
      <c r="D355" s="220" t="s">
        <v>143</v>
      </c>
      <c r="E355" s="43"/>
      <c r="F355" s="221" t="s">
        <v>418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19" t="s">
        <v>143</v>
      </c>
      <c r="AU355" s="19" t="s">
        <v>91</v>
      </c>
    </row>
    <row r="356" s="13" customFormat="1">
      <c r="A356" s="13"/>
      <c r="B356" s="225"/>
      <c r="C356" s="226"/>
      <c r="D356" s="227" t="s">
        <v>145</v>
      </c>
      <c r="E356" s="228" t="s">
        <v>44</v>
      </c>
      <c r="F356" s="229" t="s">
        <v>146</v>
      </c>
      <c r="G356" s="226"/>
      <c r="H356" s="228" t="s">
        <v>44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145</v>
      </c>
      <c r="AU356" s="235" t="s">
        <v>91</v>
      </c>
      <c r="AV356" s="13" t="s">
        <v>89</v>
      </c>
      <c r="AW356" s="13" t="s">
        <v>42</v>
      </c>
      <c r="AX356" s="13" t="s">
        <v>82</v>
      </c>
      <c r="AY356" s="235" t="s">
        <v>134</v>
      </c>
    </row>
    <row r="357" s="14" customFormat="1">
      <c r="A357" s="14"/>
      <c r="B357" s="236"/>
      <c r="C357" s="237"/>
      <c r="D357" s="227" t="s">
        <v>145</v>
      </c>
      <c r="E357" s="238" t="s">
        <v>44</v>
      </c>
      <c r="F357" s="239" t="s">
        <v>193</v>
      </c>
      <c r="G357" s="237"/>
      <c r="H357" s="240">
        <v>10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145</v>
      </c>
      <c r="AU357" s="246" t="s">
        <v>91</v>
      </c>
      <c r="AV357" s="14" t="s">
        <v>91</v>
      </c>
      <c r="AW357" s="14" t="s">
        <v>42</v>
      </c>
      <c r="AX357" s="14" t="s">
        <v>82</v>
      </c>
      <c r="AY357" s="246" t="s">
        <v>134</v>
      </c>
    </row>
    <row r="358" s="15" customFormat="1">
      <c r="A358" s="15"/>
      <c r="B358" s="247"/>
      <c r="C358" s="248"/>
      <c r="D358" s="227" t="s">
        <v>145</v>
      </c>
      <c r="E358" s="249" t="s">
        <v>44</v>
      </c>
      <c r="F358" s="250" t="s">
        <v>148</v>
      </c>
      <c r="G358" s="248"/>
      <c r="H358" s="251">
        <v>10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7" t="s">
        <v>145</v>
      </c>
      <c r="AU358" s="257" t="s">
        <v>91</v>
      </c>
      <c r="AV358" s="15" t="s">
        <v>141</v>
      </c>
      <c r="AW358" s="15" t="s">
        <v>42</v>
      </c>
      <c r="AX358" s="15" t="s">
        <v>89</v>
      </c>
      <c r="AY358" s="257" t="s">
        <v>134</v>
      </c>
    </row>
    <row r="359" s="14" customFormat="1">
      <c r="A359" s="14"/>
      <c r="B359" s="236"/>
      <c r="C359" s="237"/>
      <c r="D359" s="227" t="s">
        <v>145</v>
      </c>
      <c r="E359" s="237"/>
      <c r="F359" s="239" t="s">
        <v>419</v>
      </c>
      <c r="G359" s="237"/>
      <c r="H359" s="240">
        <v>200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145</v>
      </c>
      <c r="AU359" s="246" t="s">
        <v>91</v>
      </c>
      <c r="AV359" s="14" t="s">
        <v>91</v>
      </c>
      <c r="AW359" s="14" t="s">
        <v>4</v>
      </c>
      <c r="AX359" s="14" t="s">
        <v>89</v>
      </c>
      <c r="AY359" s="246" t="s">
        <v>134</v>
      </c>
    </row>
    <row r="360" s="2" customFormat="1" ht="33" customHeight="1">
      <c r="A360" s="41"/>
      <c r="B360" s="42"/>
      <c r="C360" s="207" t="s">
        <v>420</v>
      </c>
      <c r="D360" s="207" t="s">
        <v>136</v>
      </c>
      <c r="E360" s="208" t="s">
        <v>421</v>
      </c>
      <c r="F360" s="209" t="s">
        <v>422</v>
      </c>
      <c r="G360" s="210" t="s">
        <v>278</v>
      </c>
      <c r="H360" s="211">
        <v>10</v>
      </c>
      <c r="I360" s="212"/>
      <c r="J360" s="213">
        <f>ROUND(I360*H360,2)</f>
        <v>0</v>
      </c>
      <c r="K360" s="209" t="s">
        <v>140</v>
      </c>
      <c r="L360" s="47"/>
      <c r="M360" s="214" t="s">
        <v>44</v>
      </c>
      <c r="N360" s="215" t="s">
        <v>53</v>
      </c>
      <c r="O360" s="87"/>
      <c r="P360" s="216">
        <f>O360*H360</f>
        <v>0</v>
      </c>
      <c r="Q360" s="216">
        <v>0</v>
      </c>
      <c r="R360" s="216">
        <f>Q360*H360</f>
        <v>0</v>
      </c>
      <c r="S360" s="216">
        <v>0</v>
      </c>
      <c r="T360" s="21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141</v>
      </c>
      <c r="AT360" s="218" t="s">
        <v>136</v>
      </c>
      <c r="AU360" s="218" t="s">
        <v>91</v>
      </c>
      <c r="AY360" s="19" t="s">
        <v>134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9" t="s">
        <v>89</v>
      </c>
      <c r="BK360" s="219">
        <f>ROUND(I360*H360,2)</f>
        <v>0</v>
      </c>
      <c r="BL360" s="19" t="s">
        <v>141</v>
      </c>
      <c r="BM360" s="218" t="s">
        <v>423</v>
      </c>
    </row>
    <row r="361" s="2" customFormat="1">
      <c r="A361" s="41"/>
      <c r="B361" s="42"/>
      <c r="C361" s="43"/>
      <c r="D361" s="220" t="s">
        <v>143</v>
      </c>
      <c r="E361" s="43"/>
      <c r="F361" s="221" t="s">
        <v>424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19" t="s">
        <v>143</v>
      </c>
      <c r="AU361" s="19" t="s">
        <v>91</v>
      </c>
    </row>
    <row r="362" s="13" customFormat="1">
      <c r="A362" s="13"/>
      <c r="B362" s="225"/>
      <c r="C362" s="226"/>
      <c r="D362" s="227" t="s">
        <v>145</v>
      </c>
      <c r="E362" s="228" t="s">
        <v>44</v>
      </c>
      <c r="F362" s="229" t="s">
        <v>146</v>
      </c>
      <c r="G362" s="226"/>
      <c r="H362" s="228" t="s">
        <v>44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145</v>
      </c>
      <c r="AU362" s="235" t="s">
        <v>91</v>
      </c>
      <c r="AV362" s="13" t="s">
        <v>89</v>
      </c>
      <c r="AW362" s="13" t="s">
        <v>42</v>
      </c>
      <c r="AX362" s="13" t="s">
        <v>82</v>
      </c>
      <c r="AY362" s="235" t="s">
        <v>134</v>
      </c>
    </row>
    <row r="363" s="14" customFormat="1">
      <c r="A363" s="14"/>
      <c r="B363" s="236"/>
      <c r="C363" s="237"/>
      <c r="D363" s="227" t="s">
        <v>145</v>
      </c>
      <c r="E363" s="238" t="s">
        <v>44</v>
      </c>
      <c r="F363" s="239" t="s">
        <v>193</v>
      </c>
      <c r="G363" s="237"/>
      <c r="H363" s="240">
        <v>10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145</v>
      </c>
      <c r="AU363" s="246" t="s">
        <v>91</v>
      </c>
      <c r="AV363" s="14" t="s">
        <v>91</v>
      </c>
      <c r="AW363" s="14" t="s">
        <v>42</v>
      </c>
      <c r="AX363" s="14" t="s">
        <v>82</v>
      </c>
      <c r="AY363" s="246" t="s">
        <v>134</v>
      </c>
    </row>
    <row r="364" s="15" customFormat="1">
      <c r="A364" s="15"/>
      <c r="B364" s="247"/>
      <c r="C364" s="248"/>
      <c r="D364" s="227" t="s">
        <v>145</v>
      </c>
      <c r="E364" s="249" t="s">
        <v>44</v>
      </c>
      <c r="F364" s="250" t="s">
        <v>148</v>
      </c>
      <c r="G364" s="248"/>
      <c r="H364" s="251">
        <v>10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7" t="s">
        <v>145</v>
      </c>
      <c r="AU364" s="257" t="s">
        <v>91</v>
      </c>
      <c r="AV364" s="15" t="s">
        <v>141</v>
      </c>
      <c r="AW364" s="15" t="s">
        <v>42</v>
      </c>
      <c r="AX364" s="15" t="s">
        <v>89</v>
      </c>
      <c r="AY364" s="257" t="s">
        <v>134</v>
      </c>
    </row>
    <row r="365" s="2" customFormat="1" ht="16.5" customHeight="1">
      <c r="A365" s="41"/>
      <c r="B365" s="42"/>
      <c r="C365" s="207" t="s">
        <v>425</v>
      </c>
      <c r="D365" s="207" t="s">
        <v>136</v>
      </c>
      <c r="E365" s="208" t="s">
        <v>426</v>
      </c>
      <c r="F365" s="209" t="s">
        <v>427</v>
      </c>
      <c r="G365" s="210" t="s">
        <v>428</v>
      </c>
      <c r="H365" s="211">
        <v>16</v>
      </c>
      <c r="I365" s="212"/>
      <c r="J365" s="213">
        <f>ROUND(I365*H365,2)</f>
        <v>0</v>
      </c>
      <c r="K365" s="209" t="s">
        <v>44</v>
      </c>
      <c r="L365" s="47"/>
      <c r="M365" s="214" t="s">
        <v>44</v>
      </c>
      <c r="N365" s="215" t="s">
        <v>53</v>
      </c>
      <c r="O365" s="87"/>
      <c r="P365" s="216">
        <f>O365*H365</f>
        <v>0</v>
      </c>
      <c r="Q365" s="216">
        <v>7.0898599999999998</v>
      </c>
      <c r="R365" s="216">
        <f>Q365*H365</f>
        <v>113.43776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141</v>
      </c>
      <c r="AT365" s="218" t="s">
        <v>136</v>
      </c>
      <c r="AU365" s="218" t="s">
        <v>91</v>
      </c>
      <c r="AY365" s="19" t="s">
        <v>134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9" t="s">
        <v>89</v>
      </c>
      <c r="BK365" s="219">
        <f>ROUND(I365*H365,2)</f>
        <v>0</v>
      </c>
      <c r="BL365" s="19" t="s">
        <v>141</v>
      </c>
      <c r="BM365" s="218" t="s">
        <v>429</v>
      </c>
    </row>
    <row r="366" s="13" customFormat="1">
      <c r="A366" s="13"/>
      <c r="B366" s="225"/>
      <c r="C366" s="226"/>
      <c r="D366" s="227" t="s">
        <v>145</v>
      </c>
      <c r="E366" s="228" t="s">
        <v>44</v>
      </c>
      <c r="F366" s="229" t="s">
        <v>146</v>
      </c>
      <c r="G366" s="226"/>
      <c r="H366" s="228" t="s">
        <v>44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145</v>
      </c>
      <c r="AU366" s="235" t="s">
        <v>91</v>
      </c>
      <c r="AV366" s="13" t="s">
        <v>89</v>
      </c>
      <c r="AW366" s="13" t="s">
        <v>42</v>
      </c>
      <c r="AX366" s="13" t="s">
        <v>82</v>
      </c>
      <c r="AY366" s="235" t="s">
        <v>134</v>
      </c>
    </row>
    <row r="367" s="14" customFormat="1">
      <c r="A367" s="14"/>
      <c r="B367" s="236"/>
      <c r="C367" s="237"/>
      <c r="D367" s="227" t="s">
        <v>145</v>
      </c>
      <c r="E367" s="238" t="s">
        <v>44</v>
      </c>
      <c r="F367" s="239" t="s">
        <v>225</v>
      </c>
      <c r="G367" s="237"/>
      <c r="H367" s="240">
        <v>16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6" t="s">
        <v>145</v>
      </c>
      <c r="AU367" s="246" t="s">
        <v>91</v>
      </c>
      <c r="AV367" s="14" t="s">
        <v>91</v>
      </c>
      <c r="AW367" s="14" t="s">
        <v>42</v>
      </c>
      <c r="AX367" s="14" t="s">
        <v>82</v>
      </c>
      <c r="AY367" s="246" t="s">
        <v>134</v>
      </c>
    </row>
    <row r="368" s="15" customFormat="1">
      <c r="A368" s="15"/>
      <c r="B368" s="247"/>
      <c r="C368" s="248"/>
      <c r="D368" s="227" t="s">
        <v>145</v>
      </c>
      <c r="E368" s="249" t="s">
        <v>44</v>
      </c>
      <c r="F368" s="250" t="s">
        <v>148</v>
      </c>
      <c r="G368" s="248"/>
      <c r="H368" s="251">
        <v>16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7" t="s">
        <v>145</v>
      </c>
      <c r="AU368" s="257" t="s">
        <v>91</v>
      </c>
      <c r="AV368" s="15" t="s">
        <v>141</v>
      </c>
      <c r="AW368" s="15" t="s">
        <v>42</v>
      </c>
      <c r="AX368" s="15" t="s">
        <v>89</v>
      </c>
      <c r="AY368" s="257" t="s">
        <v>134</v>
      </c>
    </row>
    <row r="369" s="2" customFormat="1" ht="37.8" customHeight="1">
      <c r="A369" s="41"/>
      <c r="B369" s="42"/>
      <c r="C369" s="207" t="s">
        <v>430</v>
      </c>
      <c r="D369" s="207" t="s">
        <v>136</v>
      </c>
      <c r="E369" s="208" t="s">
        <v>431</v>
      </c>
      <c r="F369" s="209" t="s">
        <v>432</v>
      </c>
      <c r="G369" s="210" t="s">
        <v>139</v>
      </c>
      <c r="H369" s="211">
        <v>3.5</v>
      </c>
      <c r="I369" s="212"/>
      <c r="J369" s="213">
        <f>ROUND(I369*H369,2)</f>
        <v>0</v>
      </c>
      <c r="K369" s="209" t="s">
        <v>140</v>
      </c>
      <c r="L369" s="47"/>
      <c r="M369" s="214" t="s">
        <v>44</v>
      </c>
      <c r="N369" s="215" t="s">
        <v>53</v>
      </c>
      <c r="O369" s="87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141</v>
      </c>
      <c r="AT369" s="218" t="s">
        <v>136</v>
      </c>
      <c r="AU369" s="218" t="s">
        <v>91</v>
      </c>
      <c r="AY369" s="19" t="s">
        <v>134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89</v>
      </c>
      <c r="BK369" s="219">
        <f>ROUND(I369*H369,2)</f>
        <v>0</v>
      </c>
      <c r="BL369" s="19" t="s">
        <v>141</v>
      </c>
      <c r="BM369" s="218" t="s">
        <v>433</v>
      </c>
    </row>
    <row r="370" s="2" customFormat="1">
      <c r="A370" s="41"/>
      <c r="B370" s="42"/>
      <c r="C370" s="43"/>
      <c r="D370" s="220" t="s">
        <v>143</v>
      </c>
      <c r="E370" s="43"/>
      <c r="F370" s="221" t="s">
        <v>434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19" t="s">
        <v>143</v>
      </c>
      <c r="AU370" s="19" t="s">
        <v>91</v>
      </c>
    </row>
    <row r="371" s="13" customFormat="1">
      <c r="A371" s="13"/>
      <c r="B371" s="225"/>
      <c r="C371" s="226"/>
      <c r="D371" s="227" t="s">
        <v>145</v>
      </c>
      <c r="E371" s="228" t="s">
        <v>44</v>
      </c>
      <c r="F371" s="229" t="s">
        <v>146</v>
      </c>
      <c r="G371" s="226"/>
      <c r="H371" s="228" t="s">
        <v>44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145</v>
      </c>
      <c r="AU371" s="235" t="s">
        <v>91</v>
      </c>
      <c r="AV371" s="13" t="s">
        <v>89</v>
      </c>
      <c r="AW371" s="13" t="s">
        <v>42</v>
      </c>
      <c r="AX371" s="13" t="s">
        <v>82</v>
      </c>
      <c r="AY371" s="235" t="s">
        <v>134</v>
      </c>
    </row>
    <row r="372" s="14" customFormat="1">
      <c r="A372" s="14"/>
      <c r="B372" s="236"/>
      <c r="C372" s="237"/>
      <c r="D372" s="227" t="s">
        <v>145</v>
      </c>
      <c r="E372" s="238" t="s">
        <v>44</v>
      </c>
      <c r="F372" s="239" t="s">
        <v>435</v>
      </c>
      <c r="G372" s="237"/>
      <c r="H372" s="240">
        <v>3.5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145</v>
      </c>
      <c r="AU372" s="246" t="s">
        <v>91</v>
      </c>
      <c r="AV372" s="14" t="s">
        <v>91</v>
      </c>
      <c r="AW372" s="14" t="s">
        <v>42</v>
      </c>
      <c r="AX372" s="14" t="s">
        <v>82</v>
      </c>
      <c r="AY372" s="246" t="s">
        <v>134</v>
      </c>
    </row>
    <row r="373" s="15" customFormat="1">
      <c r="A373" s="15"/>
      <c r="B373" s="247"/>
      <c r="C373" s="248"/>
      <c r="D373" s="227" t="s">
        <v>145</v>
      </c>
      <c r="E373" s="249" t="s">
        <v>44</v>
      </c>
      <c r="F373" s="250" t="s">
        <v>148</v>
      </c>
      <c r="G373" s="248"/>
      <c r="H373" s="251">
        <v>3.5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7" t="s">
        <v>145</v>
      </c>
      <c r="AU373" s="257" t="s">
        <v>91</v>
      </c>
      <c r="AV373" s="15" t="s">
        <v>141</v>
      </c>
      <c r="AW373" s="15" t="s">
        <v>42</v>
      </c>
      <c r="AX373" s="15" t="s">
        <v>89</v>
      </c>
      <c r="AY373" s="257" t="s">
        <v>134</v>
      </c>
    </row>
    <row r="374" s="2" customFormat="1" ht="33" customHeight="1">
      <c r="A374" s="41"/>
      <c r="B374" s="42"/>
      <c r="C374" s="207" t="s">
        <v>436</v>
      </c>
      <c r="D374" s="207" t="s">
        <v>136</v>
      </c>
      <c r="E374" s="208" t="s">
        <v>437</v>
      </c>
      <c r="F374" s="209" t="s">
        <v>438</v>
      </c>
      <c r="G374" s="210" t="s">
        <v>285</v>
      </c>
      <c r="H374" s="211">
        <v>32</v>
      </c>
      <c r="I374" s="212"/>
      <c r="J374" s="213">
        <f>ROUND(I374*H374,2)</f>
        <v>0</v>
      </c>
      <c r="K374" s="209" t="s">
        <v>140</v>
      </c>
      <c r="L374" s="47"/>
      <c r="M374" s="214" t="s">
        <v>44</v>
      </c>
      <c r="N374" s="215" t="s">
        <v>53</v>
      </c>
      <c r="O374" s="87"/>
      <c r="P374" s="216">
        <f>O374*H374</f>
        <v>0</v>
      </c>
      <c r="Q374" s="216">
        <v>2.0000000000000002E-05</v>
      </c>
      <c r="R374" s="216">
        <f>Q374*H374</f>
        <v>0.00064000000000000005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141</v>
      </c>
      <c r="AT374" s="218" t="s">
        <v>136</v>
      </c>
      <c r="AU374" s="218" t="s">
        <v>91</v>
      </c>
      <c r="AY374" s="19" t="s">
        <v>134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9" t="s">
        <v>89</v>
      </c>
      <c r="BK374" s="219">
        <f>ROUND(I374*H374,2)</f>
        <v>0</v>
      </c>
      <c r="BL374" s="19" t="s">
        <v>141</v>
      </c>
      <c r="BM374" s="218" t="s">
        <v>439</v>
      </c>
    </row>
    <row r="375" s="2" customFormat="1">
      <c r="A375" s="41"/>
      <c r="B375" s="42"/>
      <c r="C375" s="43"/>
      <c r="D375" s="220" t="s">
        <v>143</v>
      </c>
      <c r="E375" s="43"/>
      <c r="F375" s="221" t="s">
        <v>440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143</v>
      </c>
      <c r="AU375" s="19" t="s">
        <v>91</v>
      </c>
    </row>
    <row r="376" s="13" customFormat="1">
      <c r="A376" s="13"/>
      <c r="B376" s="225"/>
      <c r="C376" s="226"/>
      <c r="D376" s="227" t="s">
        <v>145</v>
      </c>
      <c r="E376" s="228" t="s">
        <v>44</v>
      </c>
      <c r="F376" s="229" t="s">
        <v>146</v>
      </c>
      <c r="G376" s="226"/>
      <c r="H376" s="228" t="s">
        <v>44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145</v>
      </c>
      <c r="AU376" s="235" t="s">
        <v>91</v>
      </c>
      <c r="AV376" s="13" t="s">
        <v>89</v>
      </c>
      <c r="AW376" s="13" t="s">
        <v>42</v>
      </c>
      <c r="AX376" s="13" t="s">
        <v>82</v>
      </c>
      <c r="AY376" s="235" t="s">
        <v>134</v>
      </c>
    </row>
    <row r="377" s="14" customFormat="1">
      <c r="A377" s="14"/>
      <c r="B377" s="236"/>
      <c r="C377" s="237"/>
      <c r="D377" s="227" t="s">
        <v>145</v>
      </c>
      <c r="E377" s="238" t="s">
        <v>44</v>
      </c>
      <c r="F377" s="239" t="s">
        <v>313</v>
      </c>
      <c r="G377" s="237"/>
      <c r="H377" s="240">
        <v>32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145</v>
      </c>
      <c r="AU377" s="246" t="s">
        <v>91</v>
      </c>
      <c r="AV377" s="14" t="s">
        <v>91</v>
      </c>
      <c r="AW377" s="14" t="s">
        <v>42</v>
      </c>
      <c r="AX377" s="14" t="s">
        <v>82</v>
      </c>
      <c r="AY377" s="246" t="s">
        <v>134</v>
      </c>
    </row>
    <row r="378" s="15" customFormat="1">
      <c r="A378" s="15"/>
      <c r="B378" s="247"/>
      <c r="C378" s="248"/>
      <c r="D378" s="227" t="s">
        <v>145</v>
      </c>
      <c r="E378" s="249" t="s">
        <v>44</v>
      </c>
      <c r="F378" s="250" t="s">
        <v>148</v>
      </c>
      <c r="G378" s="248"/>
      <c r="H378" s="251">
        <v>32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7" t="s">
        <v>145</v>
      </c>
      <c r="AU378" s="257" t="s">
        <v>91</v>
      </c>
      <c r="AV378" s="15" t="s">
        <v>141</v>
      </c>
      <c r="AW378" s="15" t="s">
        <v>42</v>
      </c>
      <c r="AX378" s="15" t="s">
        <v>89</v>
      </c>
      <c r="AY378" s="257" t="s">
        <v>134</v>
      </c>
    </row>
    <row r="379" s="2" customFormat="1" ht="24.15" customHeight="1">
      <c r="A379" s="41"/>
      <c r="B379" s="42"/>
      <c r="C379" s="207" t="s">
        <v>441</v>
      </c>
      <c r="D379" s="207" t="s">
        <v>136</v>
      </c>
      <c r="E379" s="208" t="s">
        <v>442</v>
      </c>
      <c r="F379" s="209" t="s">
        <v>443</v>
      </c>
      <c r="G379" s="210" t="s">
        <v>156</v>
      </c>
      <c r="H379" s="211">
        <v>1.6200000000000001</v>
      </c>
      <c r="I379" s="212"/>
      <c r="J379" s="213">
        <f>ROUND(I379*H379,2)</f>
        <v>0</v>
      </c>
      <c r="K379" s="209" t="s">
        <v>140</v>
      </c>
      <c r="L379" s="47"/>
      <c r="M379" s="214" t="s">
        <v>44</v>
      </c>
      <c r="N379" s="215" t="s">
        <v>53</v>
      </c>
      <c r="O379" s="87"/>
      <c r="P379" s="216">
        <f>O379*H379</f>
        <v>0</v>
      </c>
      <c r="Q379" s="216">
        <v>0</v>
      </c>
      <c r="R379" s="216">
        <f>Q379*H379</f>
        <v>0</v>
      </c>
      <c r="S379" s="216">
        <v>2.2000000000000002</v>
      </c>
      <c r="T379" s="217">
        <f>S379*H379</f>
        <v>3.5640000000000005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8" t="s">
        <v>141</v>
      </c>
      <c r="AT379" s="218" t="s">
        <v>136</v>
      </c>
      <c r="AU379" s="218" t="s">
        <v>91</v>
      </c>
      <c r="AY379" s="19" t="s">
        <v>134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9" t="s">
        <v>89</v>
      </c>
      <c r="BK379" s="219">
        <f>ROUND(I379*H379,2)</f>
        <v>0</v>
      </c>
      <c r="BL379" s="19" t="s">
        <v>141</v>
      </c>
      <c r="BM379" s="218" t="s">
        <v>444</v>
      </c>
    </row>
    <row r="380" s="2" customFormat="1">
      <c r="A380" s="41"/>
      <c r="B380" s="42"/>
      <c r="C380" s="43"/>
      <c r="D380" s="220" t="s">
        <v>143</v>
      </c>
      <c r="E380" s="43"/>
      <c r="F380" s="221" t="s">
        <v>445</v>
      </c>
      <c r="G380" s="43"/>
      <c r="H380" s="43"/>
      <c r="I380" s="222"/>
      <c r="J380" s="43"/>
      <c r="K380" s="43"/>
      <c r="L380" s="47"/>
      <c r="M380" s="223"/>
      <c r="N380" s="224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19" t="s">
        <v>143</v>
      </c>
      <c r="AU380" s="19" t="s">
        <v>91</v>
      </c>
    </row>
    <row r="381" s="13" customFormat="1">
      <c r="A381" s="13"/>
      <c r="B381" s="225"/>
      <c r="C381" s="226"/>
      <c r="D381" s="227" t="s">
        <v>145</v>
      </c>
      <c r="E381" s="228" t="s">
        <v>44</v>
      </c>
      <c r="F381" s="229" t="s">
        <v>146</v>
      </c>
      <c r="G381" s="226"/>
      <c r="H381" s="228" t="s">
        <v>44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145</v>
      </c>
      <c r="AU381" s="235" t="s">
        <v>91</v>
      </c>
      <c r="AV381" s="13" t="s">
        <v>89</v>
      </c>
      <c r="AW381" s="13" t="s">
        <v>42</v>
      </c>
      <c r="AX381" s="13" t="s">
        <v>82</v>
      </c>
      <c r="AY381" s="235" t="s">
        <v>134</v>
      </c>
    </row>
    <row r="382" s="14" customFormat="1">
      <c r="A382" s="14"/>
      <c r="B382" s="236"/>
      <c r="C382" s="237"/>
      <c r="D382" s="227" t="s">
        <v>145</v>
      </c>
      <c r="E382" s="238" t="s">
        <v>44</v>
      </c>
      <c r="F382" s="239" t="s">
        <v>446</v>
      </c>
      <c r="G382" s="237"/>
      <c r="H382" s="240">
        <v>1.6200000000000001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145</v>
      </c>
      <c r="AU382" s="246" t="s">
        <v>91</v>
      </c>
      <c r="AV382" s="14" t="s">
        <v>91</v>
      </c>
      <c r="AW382" s="14" t="s">
        <v>42</v>
      </c>
      <c r="AX382" s="14" t="s">
        <v>82</v>
      </c>
      <c r="AY382" s="246" t="s">
        <v>134</v>
      </c>
    </row>
    <row r="383" s="15" customFormat="1">
      <c r="A383" s="15"/>
      <c r="B383" s="247"/>
      <c r="C383" s="248"/>
      <c r="D383" s="227" t="s">
        <v>145</v>
      </c>
      <c r="E383" s="249" t="s">
        <v>44</v>
      </c>
      <c r="F383" s="250" t="s">
        <v>148</v>
      </c>
      <c r="G383" s="248"/>
      <c r="H383" s="251">
        <v>1.6200000000000001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7" t="s">
        <v>145</v>
      </c>
      <c r="AU383" s="257" t="s">
        <v>91</v>
      </c>
      <c r="AV383" s="15" t="s">
        <v>141</v>
      </c>
      <c r="AW383" s="15" t="s">
        <v>42</v>
      </c>
      <c r="AX383" s="15" t="s">
        <v>89</v>
      </c>
      <c r="AY383" s="257" t="s">
        <v>134</v>
      </c>
    </row>
    <row r="384" s="2" customFormat="1" ht="21.75" customHeight="1">
      <c r="A384" s="41"/>
      <c r="B384" s="42"/>
      <c r="C384" s="207" t="s">
        <v>447</v>
      </c>
      <c r="D384" s="207" t="s">
        <v>136</v>
      </c>
      <c r="E384" s="208" t="s">
        <v>448</v>
      </c>
      <c r="F384" s="209" t="s">
        <v>449</v>
      </c>
      <c r="G384" s="210" t="s">
        <v>139</v>
      </c>
      <c r="H384" s="211">
        <v>54</v>
      </c>
      <c r="I384" s="212"/>
      <c r="J384" s="213">
        <f>ROUND(I384*H384,2)</f>
        <v>0</v>
      </c>
      <c r="K384" s="209" t="s">
        <v>140</v>
      </c>
      <c r="L384" s="47"/>
      <c r="M384" s="214" t="s">
        <v>44</v>
      </c>
      <c r="N384" s="215" t="s">
        <v>53</v>
      </c>
      <c r="O384" s="87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8" t="s">
        <v>141</v>
      </c>
      <c r="AT384" s="218" t="s">
        <v>136</v>
      </c>
      <c r="AU384" s="218" t="s">
        <v>91</v>
      </c>
      <c r="AY384" s="19" t="s">
        <v>134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89</v>
      </c>
      <c r="BK384" s="219">
        <f>ROUND(I384*H384,2)</f>
        <v>0</v>
      </c>
      <c r="BL384" s="19" t="s">
        <v>141</v>
      </c>
      <c r="BM384" s="218" t="s">
        <v>450</v>
      </c>
    </row>
    <row r="385" s="2" customFormat="1">
      <c r="A385" s="41"/>
      <c r="B385" s="42"/>
      <c r="C385" s="43"/>
      <c r="D385" s="220" t="s">
        <v>143</v>
      </c>
      <c r="E385" s="43"/>
      <c r="F385" s="221" t="s">
        <v>451</v>
      </c>
      <c r="G385" s="43"/>
      <c r="H385" s="43"/>
      <c r="I385" s="222"/>
      <c r="J385" s="43"/>
      <c r="K385" s="43"/>
      <c r="L385" s="47"/>
      <c r="M385" s="223"/>
      <c r="N385" s="22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19" t="s">
        <v>143</v>
      </c>
      <c r="AU385" s="19" t="s">
        <v>91</v>
      </c>
    </row>
    <row r="386" s="13" customFormat="1">
      <c r="A386" s="13"/>
      <c r="B386" s="225"/>
      <c r="C386" s="226"/>
      <c r="D386" s="227" t="s">
        <v>145</v>
      </c>
      <c r="E386" s="228" t="s">
        <v>44</v>
      </c>
      <c r="F386" s="229" t="s">
        <v>146</v>
      </c>
      <c r="G386" s="226"/>
      <c r="H386" s="228" t="s">
        <v>44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145</v>
      </c>
      <c r="AU386" s="235" t="s">
        <v>91</v>
      </c>
      <c r="AV386" s="13" t="s">
        <v>89</v>
      </c>
      <c r="AW386" s="13" t="s">
        <v>42</v>
      </c>
      <c r="AX386" s="13" t="s">
        <v>82</v>
      </c>
      <c r="AY386" s="235" t="s">
        <v>134</v>
      </c>
    </row>
    <row r="387" s="14" customFormat="1">
      <c r="A387" s="14"/>
      <c r="B387" s="236"/>
      <c r="C387" s="237"/>
      <c r="D387" s="227" t="s">
        <v>145</v>
      </c>
      <c r="E387" s="238" t="s">
        <v>44</v>
      </c>
      <c r="F387" s="239" t="s">
        <v>430</v>
      </c>
      <c r="G387" s="237"/>
      <c r="H387" s="240">
        <v>54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145</v>
      </c>
      <c r="AU387" s="246" t="s">
        <v>91</v>
      </c>
      <c r="AV387" s="14" t="s">
        <v>91</v>
      </c>
      <c r="AW387" s="14" t="s">
        <v>42</v>
      </c>
      <c r="AX387" s="14" t="s">
        <v>82</v>
      </c>
      <c r="AY387" s="246" t="s">
        <v>134</v>
      </c>
    </row>
    <row r="388" s="15" customFormat="1">
      <c r="A388" s="15"/>
      <c r="B388" s="247"/>
      <c r="C388" s="248"/>
      <c r="D388" s="227" t="s">
        <v>145</v>
      </c>
      <c r="E388" s="249" t="s">
        <v>44</v>
      </c>
      <c r="F388" s="250" t="s">
        <v>148</v>
      </c>
      <c r="G388" s="248"/>
      <c r="H388" s="251">
        <v>54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7" t="s">
        <v>145</v>
      </c>
      <c r="AU388" s="257" t="s">
        <v>91</v>
      </c>
      <c r="AV388" s="15" t="s">
        <v>141</v>
      </c>
      <c r="AW388" s="15" t="s">
        <v>42</v>
      </c>
      <c r="AX388" s="15" t="s">
        <v>89</v>
      </c>
      <c r="AY388" s="257" t="s">
        <v>134</v>
      </c>
    </row>
    <row r="389" s="2" customFormat="1" ht="49.05" customHeight="1">
      <c r="A389" s="41"/>
      <c r="B389" s="42"/>
      <c r="C389" s="207" t="s">
        <v>452</v>
      </c>
      <c r="D389" s="207" t="s">
        <v>136</v>
      </c>
      <c r="E389" s="208" t="s">
        <v>453</v>
      </c>
      <c r="F389" s="209" t="s">
        <v>454</v>
      </c>
      <c r="G389" s="210" t="s">
        <v>139</v>
      </c>
      <c r="H389" s="211">
        <v>54</v>
      </c>
      <c r="I389" s="212"/>
      <c r="J389" s="213">
        <f>ROUND(I389*H389,2)</f>
        <v>0</v>
      </c>
      <c r="K389" s="209" t="s">
        <v>140</v>
      </c>
      <c r="L389" s="47"/>
      <c r="M389" s="214" t="s">
        <v>44</v>
      </c>
      <c r="N389" s="215" t="s">
        <v>53</v>
      </c>
      <c r="O389" s="87"/>
      <c r="P389" s="216">
        <f>O389*H389</f>
        <v>0</v>
      </c>
      <c r="Q389" s="216">
        <v>0</v>
      </c>
      <c r="R389" s="216">
        <f>Q389*H389</f>
        <v>0</v>
      </c>
      <c r="S389" s="216">
        <v>0.058999999999999997</v>
      </c>
      <c r="T389" s="217">
        <f>S389*H389</f>
        <v>3.1859999999999999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8" t="s">
        <v>141</v>
      </c>
      <c r="AT389" s="218" t="s">
        <v>136</v>
      </c>
      <c r="AU389" s="218" t="s">
        <v>91</v>
      </c>
      <c r="AY389" s="19" t="s">
        <v>134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89</v>
      </c>
      <c r="BK389" s="219">
        <f>ROUND(I389*H389,2)</f>
        <v>0</v>
      </c>
      <c r="BL389" s="19" t="s">
        <v>141</v>
      </c>
      <c r="BM389" s="218" t="s">
        <v>455</v>
      </c>
    </row>
    <row r="390" s="2" customFormat="1">
      <c r="A390" s="41"/>
      <c r="B390" s="42"/>
      <c r="C390" s="43"/>
      <c r="D390" s="220" t="s">
        <v>143</v>
      </c>
      <c r="E390" s="43"/>
      <c r="F390" s="221" t="s">
        <v>456</v>
      </c>
      <c r="G390" s="43"/>
      <c r="H390" s="43"/>
      <c r="I390" s="222"/>
      <c r="J390" s="43"/>
      <c r="K390" s="43"/>
      <c r="L390" s="47"/>
      <c r="M390" s="223"/>
      <c r="N390" s="224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19" t="s">
        <v>143</v>
      </c>
      <c r="AU390" s="19" t="s">
        <v>91</v>
      </c>
    </row>
    <row r="391" s="13" customFormat="1">
      <c r="A391" s="13"/>
      <c r="B391" s="225"/>
      <c r="C391" s="226"/>
      <c r="D391" s="227" t="s">
        <v>145</v>
      </c>
      <c r="E391" s="228" t="s">
        <v>44</v>
      </c>
      <c r="F391" s="229" t="s">
        <v>146</v>
      </c>
      <c r="G391" s="226"/>
      <c r="H391" s="228" t="s">
        <v>44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145</v>
      </c>
      <c r="AU391" s="235" t="s">
        <v>91</v>
      </c>
      <c r="AV391" s="13" t="s">
        <v>89</v>
      </c>
      <c r="AW391" s="13" t="s">
        <v>42</v>
      </c>
      <c r="AX391" s="13" t="s">
        <v>82</v>
      </c>
      <c r="AY391" s="235" t="s">
        <v>134</v>
      </c>
    </row>
    <row r="392" s="14" customFormat="1">
      <c r="A392" s="14"/>
      <c r="B392" s="236"/>
      <c r="C392" s="237"/>
      <c r="D392" s="227" t="s">
        <v>145</v>
      </c>
      <c r="E392" s="238" t="s">
        <v>44</v>
      </c>
      <c r="F392" s="239" t="s">
        <v>430</v>
      </c>
      <c r="G392" s="237"/>
      <c r="H392" s="240">
        <v>54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145</v>
      </c>
      <c r="AU392" s="246" t="s">
        <v>91</v>
      </c>
      <c r="AV392" s="14" t="s">
        <v>91</v>
      </c>
      <c r="AW392" s="14" t="s">
        <v>42</v>
      </c>
      <c r="AX392" s="14" t="s">
        <v>89</v>
      </c>
      <c r="AY392" s="246" t="s">
        <v>134</v>
      </c>
    </row>
    <row r="393" s="2" customFormat="1" ht="37.8" customHeight="1">
      <c r="A393" s="41"/>
      <c r="B393" s="42"/>
      <c r="C393" s="207" t="s">
        <v>457</v>
      </c>
      <c r="D393" s="207" t="s">
        <v>136</v>
      </c>
      <c r="E393" s="208" t="s">
        <v>458</v>
      </c>
      <c r="F393" s="209" t="s">
        <v>459</v>
      </c>
      <c r="G393" s="210" t="s">
        <v>139</v>
      </c>
      <c r="H393" s="211">
        <v>10</v>
      </c>
      <c r="I393" s="212"/>
      <c r="J393" s="213">
        <f>ROUND(I393*H393,2)</f>
        <v>0</v>
      </c>
      <c r="K393" s="209" t="s">
        <v>140</v>
      </c>
      <c r="L393" s="47"/>
      <c r="M393" s="214" t="s">
        <v>44</v>
      </c>
      <c r="N393" s="215" t="s">
        <v>53</v>
      </c>
      <c r="O393" s="87"/>
      <c r="P393" s="216">
        <f>O393*H393</f>
        <v>0</v>
      </c>
      <c r="Q393" s="216">
        <v>0</v>
      </c>
      <c r="R393" s="216">
        <f>Q393*H393</f>
        <v>0</v>
      </c>
      <c r="S393" s="216">
        <v>0.017999999999999999</v>
      </c>
      <c r="T393" s="217">
        <f>S393*H393</f>
        <v>0.17999999999999999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141</v>
      </c>
      <c r="AT393" s="218" t="s">
        <v>136</v>
      </c>
      <c r="AU393" s="218" t="s">
        <v>91</v>
      </c>
      <c r="AY393" s="19" t="s">
        <v>134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89</v>
      </c>
      <c r="BK393" s="219">
        <f>ROUND(I393*H393,2)</f>
        <v>0</v>
      </c>
      <c r="BL393" s="19" t="s">
        <v>141</v>
      </c>
      <c r="BM393" s="218" t="s">
        <v>460</v>
      </c>
    </row>
    <row r="394" s="2" customFormat="1">
      <c r="A394" s="41"/>
      <c r="B394" s="42"/>
      <c r="C394" s="43"/>
      <c r="D394" s="220" t="s">
        <v>143</v>
      </c>
      <c r="E394" s="43"/>
      <c r="F394" s="221" t="s">
        <v>461</v>
      </c>
      <c r="G394" s="43"/>
      <c r="H394" s="43"/>
      <c r="I394" s="222"/>
      <c r="J394" s="43"/>
      <c r="K394" s="43"/>
      <c r="L394" s="47"/>
      <c r="M394" s="223"/>
      <c r="N394" s="22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143</v>
      </c>
      <c r="AU394" s="19" t="s">
        <v>91</v>
      </c>
    </row>
    <row r="395" s="13" customFormat="1">
      <c r="A395" s="13"/>
      <c r="B395" s="225"/>
      <c r="C395" s="226"/>
      <c r="D395" s="227" t="s">
        <v>145</v>
      </c>
      <c r="E395" s="228" t="s">
        <v>44</v>
      </c>
      <c r="F395" s="229" t="s">
        <v>146</v>
      </c>
      <c r="G395" s="226"/>
      <c r="H395" s="228" t="s">
        <v>44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145</v>
      </c>
      <c r="AU395" s="235" t="s">
        <v>91</v>
      </c>
      <c r="AV395" s="13" t="s">
        <v>89</v>
      </c>
      <c r="AW395" s="13" t="s">
        <v>42</v>
      </c>
      <c r="AX395" s="13" t="s">
        <v>82</v>
      </c>
      <c r="AY395" s="235" t="s">
        <v>134</v>
      </c>
    </row>
    <row r="396" s="14" customFormat="1">
      <c r="A396" s="14"/>
      <c r="B396" s="236"/>
      <c r="C396" s="237"/>
      <c r="D396" s="227" t="s">
        <v>145</v>
      </c>
      <c r="E396" s="238" t="s">
        <v>44</v>
      </c>
      <c r="F396" s="239" t="s">
        <v>193</v>
      </c>
      <c r="G396" s="237"/>
      <c r="H396" s="240">
        <v>10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145</v>
      </c>
      <c r="AU396" s="246" t="s">
        <v>91</v>
      </c>
      <c r="AV396" s="14" t="s">
        <v>91</v>
      </c>
      <c r="AW396" s="14" t="s">
        <v>42</v>
      </c>
      <c r="AX396" s="14" t="s">
        <v>89</v>
      </c>
      <c r="AY396" s="246" t="s">
        <v>134</v>
      </c>
    </row>
    <row r="397" s="2" customFormat="1" ht="24.15" customHeight="1">
      <c r="A397" s="41"/>
      <c r="B397" s="42"/>
      <c r="C397" s="207" t="s">
        <v>462</v>
      </c>
      <c r="D397" s="207" t="s">
        <v>136</v>
      </c>
      <c r="E397" s="208" t="s">
        <v>463</v>
      </c>
      <c r="F397" s="209" t="s">
        <v>464</v>
      </c>
      <c r="G397" s="210" t="s">
        <v>139</v>
      </c>
      <c r="H397" s="211">
        <v>10</v>
      </c>
      <c r="I397" s="212"/>
      <c r="J397" s="213">
        <f>ROUND(I397*H397,2)</f>
        <v>0</v>
      </c>
      <c r="K397" s="209" t="s">
        <v>140</v>
      </c>
      <c r="L397" s="47"/>
      <c r="M397" s="214" t="s">
        <v>44</v>
      </c>
      <c r="N397" s="215" t="s">
        <v>53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141</v>
      </c>
      <c r="AT397" s="218" t="s">
        <v>136</v>
      </c>
      <c r="AU397" s="218" t="s">
        <v>91</v>
      </c>
      <c r="AY397" s="19" t="s">
        <v>134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19" t="s">
        <v>89</v>
      </c>
      <c r="BK397" s="219">
        <f>ROUND(I397*H397,2)</f>
        <v>0</v>
      </c>
      <c r="BL397" s="19" t="s">
        <v>141</v>
      </c>
      <c r="BM397" s="218" t="s">
        <v>465</v>
      </c>
    </row>
    <row r="398" s="2" customFormat="1">
      <c r="A398" s="41"/>
      <c r="B398" s="42"/>
      <c r="C398" s="43"/>
      <c r="D398" s="220" t="s">
        <v>143</v>
      </c>
      <c r="E398" s="43"/>
      <c r="F398" s="221" t="s">
        <v>466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19" t="s">
        <v>143</v>
      </c>
      <c r="AU398" s="19" t="s">
        <v>91</v>
      </c>
    </row>
    <row r="399" s="13" customFormat="1">
      <c r="A399" s="13"/>
      <c r="B399" s="225"/>
      <c r="C399" s="226"/>
      <c r="D399" s="227" t="s">
        <v>145</v>
      </c>
      <c r="E399" s="228" t="s">
        <v>44</v>
      </c>
      <c r="F399" s="229" t="s">
        <v>146</v>
      </c>
      <c r="G399" s="226"/>
      <c r="H399" s="228" t="s">
        <v>44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145</v>
      </c>
      <c r="AU399" s="235" t="s">
        <v>91</v>
      </c>
      <c r="AV399" s="13" t="s">
        <v>89</v>
      </c>
      <c r="AW399" s="13" t="s">
        <v>42</v>
      </c>
      <c r="AX399" s="13" t="s">
        <v>82</v>
      </c>
      <c r="AY399" s="235" t="s">
        <v>134</v>
      </c>
    </row>
    <row r="400" s="14" customFormat="1">
      <c r="A400" s="14"/>
      <c r="B400" s="236"/>
      <c r="C400" s="237"/>
      <c r="D400" s="227" t="s">
        <v>145</v>
      </c>
      <c r="E400" s="238" t="s">
        <v>44</v>
      </c>
      <c r="F400" s="239" t="s">
        <v>193</v>
      </c>
      <c r="G400" s="237"/>
      <c r="H400" s="240">
        <v>10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145</v>
      </c>
      <c r="AU400" s="246" t="s">
        <v>91</v>
      </c>
      <c r="AV400" s="14" t="s">
        <v>91</v>
      </c>
      <c r="AW400" s="14" t="s">
        <v>42</v>
      </c>
      <c r="AX400" s="14" t="s">
        <v>89</v>
      </c>
      <c r="AY400" s="246" t="s">
        <v>134</v>
      </c>
    </row>
    <row r="401" s="2" customFormat="1" ht="37.8" customHeight="1">
      <c r="A401" s="41"/>
      <c r="B401" s="42"/>
      <c r="C401" s="207" t="s">
        <v>467</v>
      </c>
      <c r="D401" s="207" t="s">
        <v>136</v>
      </c>
      <c r="E401" s="208" t="s">
        <v>468</v>
      </c>
      <c r="F401" s="209" t="s">
        <v>469</v>
      </c>
      <c r="G401" s="210" t="s">
        <v>278</v>
      </c>
      <c r="H401" s="211">
        <v>0.80000000000000004</v>
      </c>
      <c r="I401" s="212"/>
      <c r="J401" s="213">
        <f>ROUND(I401*H401,2)</f>
        <v>0</v>
      </c>
      <c r="K401" s="209" t="s">
        <v>140</v>
      </c>
      <c r="L401" s="47"/>
      <c r="M401" s="214" t="s">
        <v>44</v>
      </c>
      <c r="N401" s="215" t="s">
        <v>53</v>
      </c>
      <c r="O401" s="87"/>
      <c r="P401" s="216">
        <f>O401*H401</f>
        <v>0</v>
      </c>
      <c r="Q401" s="216">
        <v>0.00076000000000000004</v>
      </c>
      <c r="R401" s="216">
        <f>Q401*H401</f>
        <v>0.00060800000000000003</v>
      </c>
      <c r="S401" s="216">
        <v>0.0020999999999999999</v>
      </c>
      <c r="T401" s="217">
        <f>S401*H401</f>
        <v>0.0016800000000000001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8" t="s">
        <v>141</v>
      </c>
      <c r="AT401" s="218" t="s">
        <v>136</v>
      </c>
      <c r="AU401" s="218" t="s">
        <v>91</v>
      </c>
      <c r="AY401" s="19" t="s">
        <v>134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19" t="s">
        <v>89</v>
      </c>
      <c r="BK401" s="219">
        <f>ROUND(I401*H401,2)</f>
        <v>0</v>
      </c>
      <c r="BL401" s="19" t="s">
        <v>141</v>
      </c>
      <c r="BM401" s="218" t="s">
        <v>470</v>
      </c>
    </row>
    <row r="402" s="2" customFormat="1">
      <c r="A402" s="41"/>
      <c r="B402" s="42"/>
      <c r="C402" s="43"/>
      <c r="D402" s="220" t="s">
        <v>143</v>
      </c>
      <c r="E402" s="43"/>
      <c r="F402" s="221" t="s">
        <v>471</v>
      </c>
      <c r="G402" s="43"/>
      <c r="H402" s="43"/>
      <c r="I402" s="222"/>
      <c r="J402" s="43"/>
      <c r="K402" s="43"/>
      <c r="L402" s="47"/>
      <c r="M402" s="223"/>
      <c r="N402" s="22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19" t="s">
        <v>143</v>
      </c>
      <c r="AU402" s="19" t="s">
        <v>91</v>
      </c>
    </row>
    <row r="403" s="13" customFormat="1">
      <c r="A403" s="13"/>
      <c r="B403" s="225"/>
      <c r="C403" s="226"/>
      <c r="D403" s="227" t="s">
        <v>145</v>
      </c>
      <c r="E403" s="228" t="s">
        <v>44</v>
      </c>
      <c r="F403" s="229" t="s">
        <v>146</v>
      </c>
      <c r="G403" s="226"/>
      <c r="H403" s="228" t="s">
        <v>44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145</v>
      </c>
      <c r="AU403" s="235" t="s">
        <v>91</v>
      </c>
      <c r="AV403" s="13" t="s">
        <v>89</v>
      </c>
      <c r="AW403" s="13" t="s">
        <v>42</v>
      </c>
      <c r="AX403" s="13" t="s">
        <v>82</v>
      </c>
      <c r="AY403" s="235" t="s">
        <v>134</v>
      </c>
    </row>
    <row r="404" s="14" customFormat="1">
      <c r="A404" s="14"/>
      <c r="B404" s="236"/>
      <c r="C404" s="237"/>
      <c r="D404" s="227" t="s">
        <v>145</v>
      </c>
      <c r="E404" s="238" t="s">
        <v>44</v>
      </c>
      <c r="F404" s="239" t="s">
        <v>472</v>
      </c>
      <c r="G404" s="237"/>
      <c r="H404" s="240">
        <v>0.80000000000000004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145</v>
      </c>
      <c r="AU404" s="246" t="s">
        <v>91</v>
      </c>
      <c r="AV404" s="14" t="s">
        <v>91</v>
      </c>
      <c r="AW404" s="14" t="s">
        <v>42</v>
      </c>
      <c r="AX404" s="14" t="s">
        <v>89</v>
      </c>
      <c r="AY404" s="246" t="s">
        <v>134</v>
      </c>
    </row>
    <row r="405" s="2" customFormat="1" ht="44.25" customHeight="1">
      <c r="A405" s="41"/>
      <c r="B405" s="42"/>
      <c r="C405" s="207" t="s">
        <v>473</v>
      </c>
      <c r="D405" s="207" t="s">
        <v>136</v>
      </c>
      <c r="E405" s="208" t="s">
        <v>474</v>
      </c>
      <c r="F405" s="209" t="s">
        <v>475</v>
      </c>
      <c r="G405" s="210" t="s">
        <v>139</v>
      </c>
      <c r="H405" s="211">
        <v>0.5</v>
      </c>
      <c r="I405" s="212"/>
      <c r="J405" s="213">
        <f>ROUND(I405*H405,2)</f>
        <v>0</v>
      </c>
      <c r="K405" s="209" t="s">
        <v>140</v>
      </c>
      <c r="L405" s="47"/>
      <c r="M405" s="214" t="s">
        <v>44</v>
      </c>
      <c r="N405" s="215" t="s">
        <v>53</v>
      </c>
      <c r="O405" s="87"/>
      <c r="P405" s="216">
        <f>O405*H405</f>
        <v>0</v>
      </c>
      <c r="Q405" s="216">
        <v>0</v>
      </c>
      <c r="R405" s="216">
        <f>Q405*H405</f>
        <v>0</v>
      </c>
      <c r="S405" s="216">
        <v>0.045999999999999999</v>
      </c>
      <c r="T405" s="217">
        <f>S405*H405</f>
        <v>0.023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141</v>
      </c>
      <c r="AT405" s="218" t="s">
        <v>136</v>
      </c>
      <c r="AU405" s="218" t="s">
        <v>91</v>
      </c>
      <c r="AY405" s="19" t="s">
        <v>134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19" t="s">
        <v>89</v>
      </c>
      <c r="BK405" s="219">
        <f>ROUND(I405*H405,2)</f>
        <v>0</v>
      </c>
      <c r="BL405" s="19" t="s">
        <v>141</v>
      </c>
      <c r="BM405" s="218" t="s">
        <v>476</v>
      </c>
    </row>
    <row r="406" s="2" customFormat="1">
      <c r="A406" s="41"/>
      <c r="B406" s="42"/>
      <c r="C406" s="43"/>
      <c r="D406" s="220" t="s">
        <v>143</v>
      </c>
      <c r="E406" s="43"/>
      <c r="F406" s="221" t="s">
        <v>477</v>
      </c>
      <c r="G406" s="43"/>
      <c r="H406" s="43"/>
      <c r="I406" s="222"/>
      <c r="J406" s="43"/>
      <c r="K406" s="43"/>
      <c r="L406" s="47"/>
      <c r="M406" s="223"/>
      <c r="N406" s="22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19" t="s">
        <v>143</v>
      </c>
      <c r="AU406" s="19" t="s">
        <v>91</v>
      </c>
    </row>
    <row r="407" s="13" customFormat="1">
      <c r="A407" s="13"/>
      <c r="B407" s="225"/>
      <c r="C407" s="226"/>
      <c r="D407" s="227" t="s">
        <v>145</v>
      </c>
      <c r="E407" s="228" t="s">
        <v>44</v>
      </c>
      <c r="F407" s="229" t="s">
        <v>146</v>
      </c>
      <c r="G407" s="226"/>
      <c r="H407" s="228" t="s">
        <v>44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145</v>
      </c>
      <c r="AU407" s="235" t="s">
        <v>91</v>
      </c>
      <c r="AV407" s="13" t="s">
        <v>89</v>
      </c>
      <c r="AW407" s="13" t="s">
        <v>42</v>
      </c>
      <c r="AX407" s="13" t="s">
        <v>82</v>
      </c>
      <c r="AY407" s="235" t="s">
        <v>134</v>
      </c>
    </row>
    <row r="408" s="14" customFormat="1">
      <c r="A408" s="14"/>
      <c r="B408" s="236"/>
      <c r="C408" s="237"/>
      <c r="D408" s="227" t="s">
        <v>145</v>
      </c>
      <c r="E408" s="238" t="s">
        <v>44</v>
      </c>
      <c r="F408" s="239" t="s">
        <v>478</v>
      </c>
      <c r="G408" s="237"/>
      <c r="H408" s="240">
        <v>0.5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145</v>
      </c>
      <c r="AU408" s="246" t="s">
        <v>91</v>
      </c>
      <c r="AV408" s="14" t="s">
        <v>91</v>
      </c>
      <c r="AW408" s="14" t="s">
        <v>42</v>
      </c>
      <c r="AX408" s="14" t="s">
        <v>89</v>
      </c>
      <c r="AY408" s="246" t="s">
        <v>134</v>
      </c>
    </row>
    <row r="409" s="12" customFormat="1" ht="22.8" customHeight="1">
      <c r="A409" s="12"/>
      <c r="B409" s="191"/>
      <c r="C409" s="192"/>
      <c r="D409" s="193" t="s">
        <v>81</v>
      </c>
      <c r="E409" s="205" t="s">
        <v>479</v>
      </c>
      <c r="F409" s="205" t="s">
        <v>480</v>
      </c>
      <c r="G409" s="192"/>
      <c r="H409" s="192"/>
      <c r="I409" s="195"/>
      <c r="J409" s="206">
        <f>BK409</f>
        <v>0</v>
      </c>
      <c r="K409" s="192"/>
      <c r="L409" s="197"/>
      <c r="M409" s="198"/>
      <c r="N409" s="199"/>
      <c r="O409" s="199"/>
      <c r="P409" s="200">
        <f>SUM(P410:P428)</f>
        <v>0</v>
      </c>
      <c r="Q409" s="199"/>
      <c r="R409" s="200">
        <f>SUM(R410:R428)</f>
        <v>0</v>
      </c>
      <c r="S409" s="199"/>
      <c r="T409" s="201">
        <f>SUM(T410:T428)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2" t="s">
        <v>89</v>
      </c>
      <c r="AT409" s="203" t="s">
        <v>81</v>
      </c>
      <c r="AU409" s="203" t="s">
        <v>89</v>
      </c>
      <c r="AY409" s="202" t="s">
        <v>134</v>
      </c>
      <c r="BK409" s="204">
        <f>SUM(BK410:BK428)</f>
        <v>0</v>
      </c>
    </row>
    <row r="410" s="2" customFormat="1" ht="37.8" customHeight="1">
      <c r="A410" s="41"/>
      <c r="B410" s="42"/>
      <c r="C410" s="207" t="s">
        <v>481</v>
      </c>
      <c r="D410" s="207" t="s">
        <v>136</v>
      </c>
      <c r="E410" s="208" t="s">
        <v>482</v>
      </c>
      <c r="F410" s="209" t="s">
        <v>483</v>
      </c>
      <c r="G410" s="210" t="s">
        <v>196</v>
      </c>
      <c r="H410" s="211">
        <v>22.309999999999999</v>
      </c>
      <c r="I410" s="212"/>
      <c r="J410" s="213">
        <f>ROUND(I410*H410,2)</f>
        <v>0</v>
      </c>
      <c r="K410" s="209" t="s">
        <v>140</v>
      </c>
      <c r="L410" s="47"/>
      <c r="M410" s="214" t="s">
        <v>44</v>
      </c>
      <c r="N410" s="215" t="s">
        <v>53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141</v>
      </c>
      <c r="AT410" s="218" t="s">
        <v>136</v>
      </c>
      <c r="AU410" s="218" t="s">
        <v>91</v>
      </c>
      <c r="AY410" s="19" t="s">
        <v>134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19" t="s">
        <v>89</v>
      </c>
      <c r="BK410" s="219">
        <f>ROUND(I410*H410,2)</f>
        <v>0</v>
      </c>
      <c r="BL410" s="19" t="s">
        <v>141</v>
      </c>
      <c r="BM410" s="218" t="s">
        <v>484</v>
      </c>
    </row>
    <row r="411" s="2" customFormat="1">
      <c r="A411" s="41"/>
      <c r="B411" s="42"/>
      <c r="C411" s="43"/>
      <c r="D411" s="220" t="s">
        <v>143</v>
      </c>
      <c r="E411" s="43"/>
      <c r="F411" s="221" t="s">
        <v>485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19" t="s">
        <v>143</v>
      </c>
      <c r="AU411" s="19" t="s">
        <v>91</v>
      </c>
    </row>
    <row r="412" s="14" customFormat="1">
      <c r="A412" s="14"/>
      <c r="B412" s="236"/>
      <c r="C412" s="237"/>
      <c r="D412" s="227" t="s">
        <v>145</v>
      </c>
      <c r="E412" s="238" t="s">
        <v>44</v>
      </c>
      <c r="F412" s="239" t="s">
        <v>486</v>
      </c>
      <c r="G412" s="237"/>
      <c r="H412" s="240">
        <v>22.309999999999999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145</v>
      </c>
      <c r="AU412" s="246" t="s">
        <v>91</v>
      </c>
      <c r="AV412" s="14" t="s">
        <v>91</v>
      </c>
      <c r="AW412" s="14" t="s">
        <v>42</v>
      </c>
      <c r="AX412" s="14" t="s">
        <v>89</v>
      </c>
      <c r="AY412" s="246" t="s">
        <v>134</v>
      </c>
    </row>
    <row r="413" s="2" customFormat="1" ht="33" customHeight="1">
      <c r="A413" s="41"/>
      <c r="B413" s="42"/>
      <c r="C413" s="207" t="s">
        <v>487</v>
      </c>
      <c r="D413" s="207" t="s">
        <v>136</v>
      </c>
      <c r="E413" s="208" t="s">
        <v>488</v>
      </c>
      <c r="F413" s="209" t="s">
        <v>489</v>
      </c>
      <c r="G413" s="210" t="s">
        <v>196</v>
      </c>
      <c r="H413" s="211">
        <v>22.309999999999999</v>
      </c>
      <c r="I413" s="212"/>
      <c r="J413" s="213">
        <f>ROUND(I413*H413,2)</f>
        <v>0</v>
      </c>
      <c r="K413" s="209" t="s">
        <v>140</v>
      </c>
      <c r="L413" s="47"/>
      <c r="M413" s="214" t="s">
        <v>44</v>
      </c>
      <c r="N413" s="215" t="s">
        <v>53</v>
      </c>
      <c r="O413" s="87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141</v>
      </c>
      <c r="AT413" s="218" t="s">
        <v>136</v>
      </c>
      <c r="AU413" s="218" t="s">
        <v>91</v>
      </c>
      <c r="AY413" s="19" t="s">
        <v>134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19" t="s">
        <v>89</v>
      </c>
      <c r="BK413" s="219">
        <f>ROUND(I413*H413,2)</f>
        <v>0</v>
      </c>
      <c r="BL413" s="19" t="s">
        <v>141</v>
      </c>
      <c r="BM413" s="218" t="s">
        <v>490</v>
      </c>
    </row>
    <row r="414" s="2" customFormat="1">
      <c r="A414" s="41"/>
      <c r="B414" s="42"/>
      <c r="C414" s="43"/>
      <c r="D414" s="220" t="s">
        <v>143</v>
      </c>
      <c r="E414" s="43"/>
      <c r="F414" s="221" t="s">
        <v>491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19" t="s">
        <v>143</v>
      </c>
      <c r="AU414" s="19" t="s">
        <v>91</v>
      </c>
    </row>
    <row r="415" s="14" customFormat="1">
      <c r="A415" s="14"/>
      <c r="B415" s="236"/>
      <c r="C415" s="237"/>
      <c r="D415" s="227" t="s">
        <v>145</v>
      </c>
      <c r="E415" s="238" t="s">
        <v>44</v>
      </c>
      <c r="F415" s="239" t="s">
        <v>486</v>
      </c>
      <c r="G415" s="237"/>
      <c r="H415" s="240">
        <v>22.309999999999999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145</v>
      </c>
      <c r="AU415" s="246" t="s">
        <v>91</v>
      </c>
      <c r="AV415" s="14" t="s">
        <v>91</v>
      </c>
      <c r="AW415" s="14" t="s">
        <v>42</v>
      </c>
      <c r="AX415" s="14" t="s">
        <v>89</v>
      </c>
      <c r="AY415" s="246" t="s">
        <v>134</v>
      </c>
    </row>
    <row r="416" s="2" customFormat="1" ht="44.25" customHeight="1">
      <c r="A416" s="41"/>
      <c r="B416" s="42"/>
      <c r="C416" s="207" t="s">
        <v>492</v>
      </c>
      <c r="D416" s="207" t="s">
        <v>136</v>
      </c>
      <c r="E416" s="208" t="s">
        <v>493</v>
      </c>
      <c r="F416" s="209" t="s">
        <v>494</v>
      </c>
      <c r="G416" s="210" t="s">
        <v>196</v>
      </c>
      <c r="H416" s="211">
        <v>200.78999999999999</v>
      </c>
      <c r="I416" s="212"/>
      <c r="J416" s="213">
        <f>ROUND(I416*H416,2)</f>
        <v>0</v>
      </c>
      <c r="K416" s="209" t="s">
        <v>140</v>
      </c>
      <c r="L416" s="47"/>
      <c r="M416" s="214" t="s">
        <v>44</v>
      </c>
      <c r="N416" s="215" t="s">
        <v>53</v>
      </c>
      <c r="O416" s="87"/>
      <c r="P416" s="216">
        <f>O416*H416</f>
        <v>0</v>
      </c>
      <c r="Q416" s="216">
        <v>0</v>
      </c>
      <c r="R416" s="216">
        <f>Q416*H416</f>
        <v>0</v>
      </c>
      <c r="S416" s="216">
        <v>0</v>
      </c>
      <c r="T416" s="217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8" t="s">
        <v>141</v>
      </c>
      <c r="AT416" s="218" t="s">
        <v>136</v>
      </c>
      <c r="AU416" s="218" t="s">
        <v>91</v>
      </c>
      <c r="AY416" s="19" t="s">
        <v>134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19" t="s">
        <v>89</v>
      </c>
      <c r="BK416" s="219">
        <f>ROUND(I416*H416,2)</f>
        <v>0</v>
      </c>
      <c r="BL416" s="19" t="s">
        <v>141</v>
      </c>
      <c r="BM416" s="218" t="s">
        <v>495</v>
      </c>
    </row>
    <row r="417" s="2" customFormat="1">
      <c r="A417" s="41"/>
      <c r="B417" s="42"/>
      <c r="C417" s="43"/>
      <c r="D417" s="220" t="s">
        <v>143</v>
      </c>
      <c r="E417" s="43"/>
      <c r="F417" s="221" t="s">
        <v>496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19" t="s">
        <v>143</v>
      </c>
      <c r="AU417" s="19" t="s">
        <v>91</v>
      </c>
    </row>
    <row r="418" s="14" customFormat="1">
      <c r="A418" s="14"/>
      <c r="B418" s="236"/>
      <c r="C418" s="237"/>
      <c r="D418" s="227" t="s">
        <v>145</v>
      </c>
      <c r="E418" s="238" t="s">
        <v>44</v>
      </c>
      <c r="F418" s="239" t="s">
        <v>486</v>
      </c>
      <c r="G418" s="237"/>
      <c r="H418" s="240">
        <v>22.309999999999999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6" t="s">
        <v>145</v>
      </c>
      <c r="AU418" s="246" t="s">
        <v>91</v>
      </c>
      <c r="AV418" s="14" t="s">
        <v>91</v>
      </c>
      <c r="AW418" s="14" t="s">
        <v>42</v>
      </c>
      <c r="AX418" s="14" t="s">
        <v>89</v>
      </c>
      <c r="AY418" s="246" t="s">
        <v>134</v>
      </c>
    </row>
    <row r="419" s="14" customFormat="1">
      <c r="A419" s="14"/>
      <c r="B419" s="236"/>
      <c r="C419" s="237"/>
      <c r="D419" s="227" t="s">
        <v>145</v>
      </c>
      <c r="E419" s="237"/>
      <c r="F419" s="239" t="s">
        <v>497</v>
      </c>
      <c r="G419" s="237"/>
      <c r="H419" s="240">
        <v>200.78999999999999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6" t="s">
        <v>145</v>
      </c>
      <c r="AU419" s="246" t="s">
        <v>91</v>
      </c>
      <c r="AV419" s="14" t="s">
        <v>91</v>
      </c>
      <c r="AW419" s="14" t="s">
        <v>4</v>
      </c>
      <c r="AX419" s="14" t="s">
        <v>89</v>
      </c>
      <c r="AY419" s="246" t="s">
        <v>134</v>
      </c>
    </row>
    <row r="420" s="2" customFormat="1" ht="44.25" customHeight="1">
      <c r="A420" s="41"/>
      <c r="B420" s="42"/>
      <c r="C420" s="207" t="s">
        <v>498</v>
      </c>
      <c r="D420" s="207" t="s">
        <v>136</v>
      </c>
      <c r="E420" s="208" t="s">
        <v>499</v>
      </c>
      <c r="F420" s="209" t="s">
        <v>500</v>
      </c>
      <c r="G420" s="210" t="s">
        <v>196</v>
      </c>
      <c r="H420" s="211">
        <v>18.43</v>
      </c>
      <c r="I420" s="212"/>
      <c r="J420" s="213">
        <f>ROUND(I420*H420,2)</f>
        <v>0</v>
      </c>
      <c r="K420" s="209" t="s">
        <v>140</v>
      </c>
      <c r="L420" s="47"/>
      <c r="M420" s="214" t="s">
        <v>44</v>
      </c>
      <c r="N420" s="215" t="s">
        <v>53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141</v>
      </c>
      <c r="AT420" s="218" t="s">
        <v>136</v>
      </c>
      <c r="AU420" s="218" t="s">
        <v>91</v>
      </c>
      <c r="AY420" s="19" t="s">
        <v>134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19" t="s">
        <v>89</v>
      </c>
      <c r="BK420" s="219">
        <f>ROUND(I420*H420,2)</f>
        <v>0</v>
      </c>
      <c r="BL420" s="19" t="s">
        <v>141</v>
      </c>
      <c r="BM420" s="218" t="s">
        <v>501</v>
      </c>
    </row>
    <row r="421" s="2" customFormat="1">
      <c r="A421" s="41"/>
      <c r="B421" s="42"/>
      <c r="C421" s="43"/>
      <c r="D421" s="220" t="s">
        <v>143</v>
      </c>
      <c r="E421" s="43"/>
      <c r="F421" s="221" t="s">
        <v>502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19" t="s">
        <v>143</v>
      </c>
      <c r="AU421" s="19" t="s">
        <v>91</v>
      </c>
    </row>
    <row r="422" s="14" customFormat="1">
      <c r="A422" s="14"/>
      <c r="B422" s="236"/>
      <c r="C422" s="237"/>
      <c r="D422" s="227" t="s">
        <v>145</v>
      </c>
      <c r="E422" s="238" t="s">
        <v>44</v>
      </c>
      <c r="F422" s="239" t="s">
        <v>503</v>
      </c>
      <c r="G422" s="237"/>
      <c r="H422" s="240">
        <v>18.43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145</v>
      </c>
      <c r="AU422" s="246" t="s">
        <v>91</v>
      </c>
      <c r="AV422" s="14" t="s">
        <v>91</v>
      </c>
      <c r="AW422" s="14" t="s">
        <v>42</v>
      </c>
      <c r="AX422" s="14" t="s">
        <v>89</v>
      </c>
      <c r="AY422" s="246" t="s">
        <v>134</v>
      </c>
    </row>
    <row r="423" s="2" customFormat="1" ht="44.25" customHeight="1">
      <c r="A423" s="41"/>
      <c r="B423" s="42"/>
      <c r="C423" s="207" t="s">
        <v>504</v>
      </c>
      <c r="D423" s="207" t="s">
        <v>136</v>
      </c>
      <c r="E423" s="208" t="s">
        <v>505</v>
      </c>
      <c r="F423" s="209" t="s">
        <v>506</v>
      </c>
      <c r="G423" s="210" t="s">
        <v>196</v>
      </c>
      <c r="H423" s="211">
        <v>1.54</v>
      </c>
      <c r="I423" s="212"/>
      <c r="J423" s="213">
        <f>ROUND(I423*H423,2)</f>
        <v>0</v>
      </c>
      <c r="K423" s="209" t="s">
        <v>140</v>
      </c>
      <c r="L423" s="47"/>
      <c r="M423" s="214" t="s">
        <v>44</v>
      </c>
      <c r="N423" s="215" t="s">
        <v>53</v>
      </c>
      <c r="O423" s="87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141</v>
      </c>
      <c r="AT423" s="218" t="s">
        <v>136</v>
      </c>
      <c r="AU423" s="218" t="s">
        <v>91</v>
      </c>
      <c r="AY423" s="19" t="s">
        <v>134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19" t="s">
        <v>89</v>
      </c>
      <c r="BK423" s="219">
        <f>ROUND(I423*H423,2)</f>
        <v>0</v>
      </c>
      <c r="BL423" s="19" t="s">
        <v>141</v>
      </c>
      <c r="BM423" s="218" t="s">
        <v>507</v>
      </c>
    </row>
    <row r="424" s="2" customFormat="1">
      <c r="A424" s="41"/>
      <c r="B424" s="42"/>
      <c r="C424" s="43"/>
      <c r="D424" s="220" t="s">
        <v>143</v>
      </c>
      <c r="E424" s="43"/>
      <c r="F424" s="221" t="s">
        <v>508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19" t="s">
        <v>143</v>
      </c>
      <c r="AU424" s="19" t="s">
        <v>91</v>
      </c>
    </row>
    <row r="425" s="14" customFormat="1">
      <c r="A425" s="14"/>
      <c r="B425" s="236"/>
      <c r="C425" s="237"/>
      <c r="D425" s="227" t="s">
        <v>145</v>
      </c>
      <c r="E425" s="238" t="s">
        <v>44</v>
      </c>
      <c r="F425" s="239" t="s">
        <v>509</v>
      </c>
      <c r="G425" s="237"/>
      <c r="H425" s="240">
        <v>1.54</v>
      </c>
      <c r="I425" s="241"/>
      <c r="J425" s="237"/>
      <c r="K425" s="237"/>
      <c r="L425" s="242"/>
      <c r="M425" s="243"/>
      <c r="N425" s="244"/>
      <c r="O425" s="244"/>
      <c r="P425" s="244"/>
      <c r="Q425" s="244"/>
      <c r="R425" s="244"/>
      <c r="S425" s="244"/>
      <c r="T425" s="24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145</v>
      </c>
      <c r="AU425" s="246" t="s">
        <v>91</v>
      </c>
      <c r="AV425" s="14" t="s">
        <v>91</v>
      </c>
      <c r="AW425" s="14" t="s">
        <v>42</v>
      </c>
      <c r="AX425" s="14" t="s">
        <v>89</v>
      </c>
      <c r="AY425" s="246" t="s">
        <v>134</v>
      </c>
    </row>
    <row r="426" s="2" customFormat="1" ht="44.25" customHeight="1">
      <c r="A426" s="41"/>
      <c r="B426" s="42"/>
      <c r="C426" s="207" t="s">
        <v>510</v>
      </c>
      <c r="D426" s="207" t="s">
        <v>136</v>
      </c>
      <c r="E426" s="208" t="s">
        <v>511</v>
      </c>
      <c r="F426" s="209" t="s">
        <v>512</v>
      </c>
      <c r="G426" s="210" t="s">
        <v>196</v>
      </c>
      <c r="H426" s="211">
        <v>2.3399999999999999</v>
      </c>
      <c r="I426" s="212"/>
      <c r="J426" s="213">
        <f>ROUND(I426*H426,2)</f>
        <v>0</v>
      </c>
      <c r="K426" s="209" t="s">
        <v>140</v>
      </c>
      <c r="L426" s="47"/>
      <c r="M426" s="214" t="s">
        <v>44</v>
      </c>
      <c r="N426" s="215" t="s">
        <v>53</v>
      </c>
      <c r="O426" s="87"/>
      <c r="P426" s="216">
        <f>O426*H426</f>
        <v>0</v>
      </c>
      <c r="Q426" s="216">
        <v>0</v>
      </c>
      <c r="R426" s="216">
        <f>Q426*H426</f>
        <v>0</v>
      </c>
      <c r="S426" s="216">
        <v>0</v>
      </c>
      <c r="T426" s="217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8" t="s">
        <v>141</v>
      </c>
      <c r="AT426" s="218" t="s">
        <v>136</v>
      </c>
      <c r="AU426" s="218" t="s">
        <v>91</v>
      </c>
      <c r="AY426" s="19" t="s">
        <v>134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19" t="s">
        <v>89</v>
      </c>
      <c r="BK426" s="219">
        <f>ROUND(I426*H426,2)</f>
        <v>0</v>
      </c>
      <c r="BL426" s="19" t="s">
        <v>141</v>
      </c>
      <c r="BM426" s="218" t="s">
        <v>513</v>
      </c>
    </row>
    <row r="427" s="2" customFormat="1">
      <c r="A427" s="41"/>
      <c r="B427" s="42"/>
      <c r="C427" s="43"/>
      <c r="D427" s="220" t="s">
        <v>143</v>
      </c>
      <c r="E427" s="43"/>
      <c r="F427" s="221" t="s">
        <v>514</v>
      </c>
      <c r="G427" s="43"/>
      <c r="H427" s="43"/>
      <c r="I427" s="222"/>
      <c r="J427" s="43"/>
      <c r="K427" s="43"/>
      <c r="L427" s="47"/>
      <c r="M427" s="223"/>
      <c r="N427" s="22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19" t="s">
        <v>143</v>
      </c>
      <c r="AU427" s="19" t="s">
        <v>91</v>
      </c>
    </row>
    <row r="428" s="14" customFormat="1">
      <c r="A428" s="14"/>
      <c r="B428" s="236"/>
      <c r="C428" s="237"/>
      <c r="D428" s="227" t="s">
        <v>145</v>
      </c>
      <c r="E428" s="238" t="s">
        <v>44</v>
      </c>
      <c r="F428" s="239" t="s">
        <v>515</v>
      </c>
      <c r="G428" s="237"/>
      <c r="H428" s="240">
        <v>2.3399999999999999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145</v>
      </c>
      <c r="AU428" s="246" t="s">
        <v>91</v>
      </c>
      <c r="AV428" s="14" t="s">
        <v>91</v>
      </c>
      <c r="AW428" s="14" t="s">
        <v>42</v>
      </c>
      <c r="AX428" s="14" t="s">
        <v>89</v>
      </c>
      <c r="AY428" s="246" t="s">
        <v>134</v>
      </c>
    </row>
    <row r="429" s="12" customFormat="1" ht="22.8" customHeight="1">
      <c r="A429" s="12"/>
      <c r="B429" s="191"/>
      <c r="C429" s="192"/>
      <c r="D429" s="193" t="s">
        <v>81</v>
      </c>
      <c r="E429" s="205" t="s">
        <v>516</v>
      </c>
      <c r="F429" s="205" t="s">
        <v>517</v>
      </c>
      <c r="G429" s="192"/>
      <c r="H429" s="192"/>
      <c r="I429" s="195"/>
      <c r="J429" s="206">
        <f>BK429</f>
        <v>0</v>
      </c>
      <c r="K429" s="192"/>
      <c r="L429" s="197"/>
      <c r="M429" s="198"/>
      <c r="N429" s="199"/>
      <c r="O429" s="199"/>
      <c r="P429" s="200">
        <f>SUM(P430:P431)</f>
        <v>0</v>
      </c>
      <c r="Q429" s="199"/>
      <c r="R429" s="200">
        <f>SUM(R430:R431)</f>
        <v>0</v>
      </c>
      <c r="S429" s="199"/>
      <c r="T429" s="201">
        <f>SUM(T430:T431)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2" t="s">
        <v>89</v>
      </c>
      <c r="AT429" s="203" t="s">
        <v>81</v>
      </c>
      <c r="AU429" s="203" t="s">
        <v>89</v>
      </c>
      <c r="AY429" s="202" t="s">
        <v>134</v>
      </c>
      <c r="BK429" s="204">
        <f>SUM(BK430:BK431)</f>
        <v>0</v>
      </c>
    </row>
    <row r="430" s="2" customFormat="1" ht="55.5" customHeight="1">
      <c r="A430" s="41"/>
      <c r="B430" s="42"/>
      <c r="C430" s="207" t="s">
        <v>518</v>
      </c>
      <c r="D430" s="207" t="s">
        <v>136</v>
      </c>
      <c r="E430" s="208" t="s">
        <v>519</v>
      </c>
      <c r="F430" s="209" t="s">
        <v>520</v>
      </c>
      <c r="G430" s="210" t="s">
        <v>196</v>
      </c>
      <c r="H430" s="211">
        <v>154.96199999999999</v>
      </c>
      <c r="I430" s="212"/>
      <c r="J430" s="213">
        <f>ROUND(I430*H430,2)</f>
        <v>0</v>
      </c>
      <c r="K430" s="209" t="s">
        <v>140</v>
      </c>
      <c r="L430" s="47"/>
      <c r="M430" s="214" t="s">
        <v>44</v>
      </c>
      <c r="N430" s="215" t="s">
        <v>53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141</v>
      </c>
      <c r="AT430" s="218" t="s">
        <v>136</v>
      </c>
      <c r="AU430" s="218" t="s">
        <v>91</v>
      </c>
      <c r="AY430" s="19" t="s">
        <v>134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19" t="s">
        <v>89</v>
      </c>
      <c r="BK430" s="219">
        <f>ROUND(I430*H430,2)</f>
        <v>0</v>
      </c>
      <c r="BL430" s="19" t="s">
        <v>141</v>
      </c>
      <c r="BM430" s="218" t="s">
        <v>521</v>
      </c>
    </row>
    <row r="431" s="2" customFormat="1">
      <c r="A431" s="41"/>
      <c r="B431" s="42"/>
      <c r="C431" s="43"/>
      <c r="D431" s="220" t="s">
        <v>143</v>
      </c>
      <c r="E431" s="43"/>
      <c r="F431" s="221" t="s">
        <v>522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19" t="s">
        <v>143</v>
      </c>
      <c r="AU431" s="19" t="s">
        <v>91</v>
      </c>
    </row>
    <row r="432" s="12" customFormat="1" ht="25.92" customHeight="1">
      <c r="A432" s="12"/>
      <c r="B432" s="191"/>
      <c r="C432" s="192"/>
      <c r="D432" s="193" t="s">
        <v>81</v>
      </c>
      <c r="E432" s="194" t="s">
        <v>523</v>
      </c>
      <c r="F432" s="194" t="s">
        <v>524</v>
      </c>
      <c r="G432" s="192"/>
      <c r="H432" s="192"/>
      <c r="I432" s="195"/>
      <c r="J432" s="196">
        <f>BK432</f>
        <v>0</v>
      </c>
      <c r="K432" s="192"/>
      <c r="L432" s="197"/>
      <c r="M432" s="198"/>
      <c r="N432" s="199"/>
      <c r="O432" s="199"/>
      <c r="P432" s="200">
        <f>P433+P452+P483+P513+P634+P698+P722</f>
        <v>0</v>
      </c>
      <c r="Q432" s="199"/>
      <c r="R432" s="200">
        <f>R433+R452+R483+R513+R634+R698+R722</f>
        <v>11.34840646</v>
      </c>
      <c r="S432" s="199"/>
      <c r="T432" s="201">
        <f>T433+T452+T483+T513+T634+T698+T722</f>
        <v>2.1366860000000001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2" t="s">
        <v>91</v>
      </c>
      <c r="AT432" s="203" t="s">
        <v>81</v>
      </c>
      <c r="AU432" s="203" t="s">
        <v>82</v>
      </c>
      <c r="AY432" s="202" t="s">
        <v>134</v>
      </c>
      <c r="BK432" s="204">
        <f>BK433+BK452+BK483+BK513+BK634+BK698+BK722</f>
        <v>0</v>
      </c>
    </row>
    <row r="433" s="12" customFormat="1" ht="22.8" customHeight="1">
      <c r="A433" s="12"/>
      <c r="B433" s="191"/>
      <c r="C433" s="192"/>
      <c r="D433" s="193" t="s">
        <v>81</v>
      </c>
      <c r="E433" s="205" t="s">
        <v>525</v>
      </c>
      <c r="F433" s="205" t="s">
        <v>526</v>
      </c>
      <c r="G433" s="192"/>
      <c r="H433" s="192"/>
      <c r="I433" s="195"/>
      <c r="J433" s="206">
        <f>BK433</f>
        <v>0</v>
      </c>
      <c r="K433" s="192"/>
      <c r="L433" s="197"/>
      <c r="M433" s="198"/>
      <c r="N433" s="199"/>
      <c r="O433" s="199"/>
      <c r="P433" s="200">
        <f>SUM(P434:P451)</f>
        <v>0</v>
      </c>
      <c r="Q433" s="199"/>
      <c r="R433" s="200">
        <f>SUM(R434:R451)</f>
        <v>0.40284720000000002</v>
      </c>
      <c r="S433" s="199"/>
      <c r="T433" s="201">
        <f>SUM(T434:T451)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02" t="s">
        <v>91</v>
      </c>
      <c r="AT433" s="203" t="s">
        <v>81</v>
      </c>
      <c r="AU433" s="203" t="s">
        <v>89</v>
      </c>
      <c r="AY433" s="202" t="s">
        <v>134</v>
      </c>
      <c r="BK433" s="204">
        <f>SUM(BK434:BK451)</f>
        <v>0</v>
      </c>
    </row>
    <row r="434" s="2" customFormat="1" ht="44.25" customHeight="1">
      <c r="A434" s="41"/>
      <c r="B434" s="42"/>
      <c r="C434" s="207" t="s">
        <v>527</v>
      </c>
      <c r="D434" s="207" t="s">
        <v>136</v>
      </c>
      <c r="E434" s="208" t="s">
        <v>528</v>
      </c>
      <c r="F434" s="209" t="s">
        <v>529</v>
      </c>
      <c r="G434" s="210" t="s">
        <v>139</v>
      </c>
      <c r="H434" s="211">
        <v>56</v>
      </c>
      <c r="I434" s="212"/>
      <c r="J434" s="213">
        <f>ROUND(I434*H434,2)</f>
        <v>0</v>
      </c>
      <c r="K434" s="209" t="s">
        <v>140</v>
      </c>
      <c r="L434" s="47"/>
      <c r="M434" s="214" t="s">
        <v>44</v>
      </c>
      <c r="N434" s="215" t="s">
        <v>53</v>
      </c>
      <c r="O434" s="87"/>
      <c r="P434" s="216">
        <f>O434*H434</f>
        <v>0</v>
      </c>
      <c r="Q434" s="216">
        <v>0</v>
      </c>
      <c r="R434" s="216">
        <f>Q434*H434</f>
        <v>0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225</v>
      </c>
      <c r="AT434" s="218" t="s">
        <v>136</v>
      </c>
      <c r="AU434" s="218" t="s">
        <v>91</v>
      </c>
      <c r="AY434" s="19" t="s">
        <v>134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19" t="s">
        <v>89</v>
      </c>
      <c r="BK434" s="219">
        <f>ROUND(I434*H434,2)</f>
        <v>0</v>
      </c>
      <c r="BL434" s="19" t="s">
        <v>225</v>
      </c>
      <c r="BM434" s="218" t="s">
        <v>530</v>
      </c>
    </row>
    <row r="435" s="2" customFormat="1">
      <c r="A435" s="41"/>
      <c r="B435" s="42"/>
      <c r="C435" s="43"/>
      <c r="D435" s="220" t="s">
        <v>143</v>
      </c>
      <c r="E435" s="43"/>
      <c r="F435" s="221" t="s">
        <v>531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143</v>
      </c>
      <c r="AU435" s="19" t="s">
        <v>91</v>
      </c>
    </row>
    <row r="436" s="13" customFormat="1">
      <c r="A436" s="13"/>
      <c r="B436" s="225"/>
      <c r="C436" s="226"/>
      <c r="D436" s="227" t="s">
        <v>145</v>
      </c>
      <c r="E436" s="228" t="s">
        <v>44</v>
      </c>
      <c r="F436" s="229" t="s">
        <v>146</v>
      </c>
      <c r="G436" s="226"/>
      <c r="H436" s="228" t="s">
        <v>44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145</v>
      </c>
      <c r="AU436" s="235" t="s">
        <v>91</v>
      </c>
      <c r="AV436" s="13" t="s">
        <v>89</v>
      </c>
      <c r="AW436" s="13" t="s">
        <v>42</v>
      </c>
      <c r="AX436" s="13" t="s">
        <v>82</v>
      </c>
      <c r="AY436" s="235" t="s">
        <v>134</v>
      </c>
    </row>
    <row r="437" s="14" customFormat="1">
      <c r="A437" s="14"/>
      <c r="B437" s="236"/>
      <c r="C437" s="237"/>
      <c r="D437" s="227" t="s">
        <v>145</v>
      </c>
      <c r="E437" s="238" t="s">
        <v>44</v>
      </c>
      <c r="F437" s="239" t="s">
        <v>441</v>
      </c>
      <c r="G437" s="237"/>
      <c r="H437" s="240">
        <v>56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145</v>
      </c>
      <c r="AU437" s="246" t="s">
        <v>91</v>
      </c>
      <c r="AV437" s="14" t="s">
        <v>91</v>
      </c>
      <c r="AW437" s="14" t="s">
        <v>42</v>
      </c>
      <c r="AX437" s="14" t="s">
        <v>89</v>
      </c>
      <c r="AY437" s="246" t="s">
        <v>134</v>
      </c>
    </row>
    <row r="438" s="2" customFormat="1" ht="16.5" customHeight="1">
      <c r="A438" s="41"/>
      <c r="B438" s="42"/>
      <c r="C438" s="258" t="s">
        <v>532</v>
      </c>
      <c r="D438" s="258" t="s">
        <v>211</v>
      </c>
      <c r="E438" s="259" t="s">
        <v>533</v>
      </c>
      <c r="F438" s="260" t="s">
        <v>534</v>
      </c>
      <c r="G438" s="261" t="s">
        <v>196</v>
      </c>
      <c r="H438" s="262">
        <v>0.028000000000000001</v>
      </c>
      <c r="I438" s="263"/>
      <c r="J438" s="264">
        <f>ROUND(I438*H438,2)</f>
        <v>0</v>
      </c>
      <c r="K438" s="260" t="s">
        <v>140</v>
      </c>
      <c r="L438" s="265"/>
      <c r="M438" s="266" t="s">
        <v>44</v>
      </c>
      <c r="N438" s="267" t="s">
        <v>53</v>
      </c>
      <c r="O438" s="87"/>
      <c r="P438" s="216">
        <f>O438*H438</f>
        <v>0</v>
      </c>
      <c r="Q438" s="216">
        <v>1</v>
      </c>
      <c r="R438" s="216">
        <f>Q438*H438</f>
        <v>0.028000000000000001</v>
      </c>
      <c r="S438" s="216">
        <v>0</v>
      </c>
      <c r="T438" s="21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8" t="s">
        <v>313</v>
      </c>
      <c r="AT438" s="218" t="s">
        <v>211</v>
      </c>
      <c r="AU438" s="218" t="s">
        <v>91</v>
      </c>
      <c r="AY438" s="19" t="s">
        <v>134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19" t="s">
        <v>89</v>
      </c>
      <c r="BK438" s="219">
        <f>ROUND(I438*H438,2)</f>
        <v>0</v>
      </c>
      <c r="BL438" s="19" t="s">
        <v>225</v>
      </c>
      <c r="BM438" s="218" t="s">
        <v>535</v>
      </c>
    </row>
    <row r="439" s="13" customFormat="1">
      <c r="A439" s="13"/>
      <c r="B439" s="225"/>
      <c r="C439" s="226"/>
      <c r="D439" s="227" t="s">
        <v>145</v>
      </c>
      <c r="E439" s="228" t="s">
        <v>44</v>
      </c>
      <c r="F439" s="229" t="s">
        <v>146</v>
      </c>
      <c r="G439" s="226"/>
      <c r="H439" s="228" t="s">
        <v>44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145</v>
      </c>
      <c r="AU439" s="235" t="s">
        <v>91</v>
      </c>
      <c r="AV439" s="13" t="s">
        <v>89</v>
      </c>
      <c r="AW439" s="13" t="s">
        <v>42</v>
      </c>
      <c r="AX439" s="13" t="s">
        <v>82</v>
      </c>
      <c r="AY439" s="235" t="s">
        <v>134</v>
      </c>
    </row>
    <row r="440" s="14" customFormat="1">
      <c r="A440" s="14"/>
      <c r="B440" s="236"/>
      <c r="C440" s="237"/>
      <c r="D440" s="227" t="s">
        <v>145</v>
      </c>
      <c r="E440" s="238" t="s">
        <v>44</v>
      </c>
      <c r="F440" s="239" t="s">
        <v>441</v>
      </c>
      <c r="G440" s="237"/>
      <c r="H440" s="240">
        <v>56</v>
      </c>
      <c r="I440" s="241"/>
      <c r="J440" s="237"/>
      <c r="K440" s="237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145</v>
      </c>
      <c r="AU440" s="246" t="s">
        <v>91</v>
      </c>
      <c r="AV440" s="14" t="s">
        <v>91</v>
      </c>
      <c r="AW440" s="14" t="s">
        <v>42</v>
      </c>
      <c r="AX440" s="14" t="s">
        <v>89</v>
      </c>
      <c r="AY440" s="246" t="s">
        <v>134</v>
      </c>
    </row>
    <row r="441" s="14" customFormat="1">
      <c r="A441" s="14"/>
      <c r="B441" s="236"/>
      <c r="C441" s="237"/>
      <c r="D441" s="227" t="s">
        <v>145</v>
      </c>
      <c r="E441" s="237"/>
      <c r="F441" s="239" t="s">
        <v>536</v>
      </c>
      <c r="G441" s="237"/>
      <c r="H441" s="240">
        <v>0.028000000000000001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145</v>
      </c>
      <c r="AU441" s="246" t="s">
        <v>91</v>
      </c>
      <c r="AV441" s="14" t="s">
        <v>91</v>
      </c>
      <c r="AW441" s="14" t="s">
        <v>4</v>
      </c>
      <c r="AX441" s="14" t="s">
        <v>89</v>
      </c>
      <c r="AY441" s="246" t="s">
        <v>134</v>
      </c>
    </row>
    <row r="442" s="2" customFormat="1" ht="37.8" customHeight="1">
      <c r="A442" s="41"/>
      <c r="B442" s="42"/>
      <c r="C442" s="207" t="s">
        <v>537</v>
      </c>
      <c r="D442" s="207" t="s">
        <v>136</v>
      </c>
      <c r="E442" s="208" t="s">
        <v>538</v>
      </c>
      <c r="F442" s="209" t="s">
        <v>539</v>
      </c>
      <c r="G442" s="210" t="s">
        <v>139</v>
      </c>
      <c r="H442" s="211">
        <v>56</v>
      </c>
      <c r="I442" s="212"/>
      <c r="J442" s="213">
        <f>ROUND(I442*H442,2)</f>
        <v>0</v>
      </c>
      <c r="K442" s="209" t="s">
        <v>140</v>
      </c>
      <c r="L442" s="47"/>
      <c r="M442" s="214" t="s">
        <v>44</v>
      </c>
      <c r="N442" s="215" t="s">
        <v>53</v>
      </c>
      <c r="O442" s="87"/>
      <c r="P442" s="216">
        <f>O442*H442</f>
        <v>0</v>
      </c>
      <c r="Q442" s="216">
        <v>0.00040000000000000002</v>
      </c>
      <c r="R442" s="216">
        <f>Q442*H442</f>
        <v>0.0224</v>
      </c>
      <c r="S442" s="216">
        <v>0</v>
      </c>
      <c r="T442" s="217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8" t="s">
        <v>225</v>
      </c>
      <c r="AT442" s="218" t="s">
        <v>136</v>
      </c>
      <c r="AU442" s="218" t="s">
        <v>91</v>
      </c>
      <c r="AY442" s="19" t="s">
        <v>134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19" t="s">
        <v>89</v>
      </c>
      <c r="BK442" s="219">
        <f>ROUND(I442*H442,2)</f>
        <v>0</v>
      </c>
      <c r="BL442" s="19" t="s">
        <v>225</v>
      </c>
      <c r="BM442" s="218" t="s">
        <v>540</v>
      </c>
    </row>
    <row r="443" s="2" customFormat="1">
      <c r="A443" s="41"/>
      <c r="B443" s="42"/>
      <c r="C443" s="43"/>
      <c r="D443" s="220" t="s">
        <v>143</v>
      </c>
      <c r="E443" s="43"/>
      <c r="F443" s="221" t="s">
        <v>541</v>
      </c>
      <c r="G443" s="43"/>
      <c r="H443" s="43"/>
      <c r="I443" s="222"/>
      <c r="J443" s="43"/>
      <c r="K443" s="43"/>
      <c r="L443" s="47"/>
      <c r="M443" s="223"/>
      <c r="N443" s="224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19" t="s">
        <v>143</v>
      </c>
      <c r="AU443" s="19" t="s">
        <v>91</v>
      </c>
    </row>
    <row r="444" s="13" customFormat="1">
      <c r="A444" s="13"/>
      <c r="B444" s="225"/>
      <c r="C444" s="226"/>
      <c r="D444" s="227" t="s">
        <v>145</v>
      </c>
      <c r="E444" s="228" t="s">
        <v>44</v>
      </c>
      <c r="F444" s="229" t="s">
        <v>146</v>
      </c>
      <c r="G444" s="226"/>
      <c r="H444" s="228" t="s">
        <v>44</v>
      </c>
      <c r="I444" s="230"/>
      <c r="J444" s="226"/>
      <c r="K444" s="226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145</v>
      </c>
      <c r="AU444" s="235" t="s">
        <v>91</v>
      </c>
      <c r="AV444" s="13" t="s">
        <v>89</v>
      </c>
      <c r="AW444" s="13" t="s">
        <v>42</v>
      </c>
      <c r="AX444" s="13" t="s">
        <v>82</v>
      </c>
      <c r="AY444" s="235" t="s">
        <v>134</v>
      </c>
    </row>
    <row r="445" s="14" customFormat="1">
      <c r="A445" s="14"/>
      <c r="B445" s="236"/>
      <c r="C445" s="237"/>
      <c r="D445" s="227" t="s">
        <v>145</v>
      </c>
      <c r="E445" s="238" t="s">
        <v>44</v>
      </c>
      <c r="F445" s="239" t="s">
        <v>441</v>
      </c>
      <c r="G445" s="237"/>
      <c r="H445" s="240">
        <v>56</v>
      </c>
      <c r="I445" s="241"/>
      <c r="J445" s="237"/>
      <c r="K445" s="237"/>
      <c r="L445" s="242"/>
      <c r="M445" s="243"/>
      <c r="N445" s="244"/>
      <c r="O445" s="244"/>
      <c r="P445" s="244"/>
      <c r="Q445" s="244"/>
      <c r="R445" s="244"/>
      <c r="S445" s="244"/>
      <c r="T445" s="24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6" t="s">
        <v>145</v>
      </c>
      <c r="AU445" s="246" t="s">
        <v>91</v>
      </c>
      <c r="AV445" s="14" t="s">
        <v>91</v>
      </c>
      <c r="AW445" s="14" t="s">
        <v>42</v>
      </c>
      <c r="AX445" s="14" t="s">
        <v>89</v>
      </c>
      <c r="AY445" s="246" t="s">
        <v>134</v>
      </c>
    </row>
    <row r="446" s="2" customFormat="1" ht="37.8" customHeight="1">
      <c r="A446" s="41"/>
      <c r="B446" s="42"/>
      <c r="C446" s="258" t="s">
        <v>542</v>
      </c>
      <c r="D446" s="258" t="s">
        <v>211</v>
      </c>
      <c r="E446" s="259" t="s">
        <v>543</v>
      </c>
      <c r="F446" s="260" t="s">
        <v>544</v>
      </c>
      <c r="G446" s="261" t="s">
        <v>139</v>
      </c>
      <c r="H446" s="262">
        <v>65.268000000000001</v>
      </c>
      <c r="I446" s="263"/>
      <c r="J446" s="264">
        <f>ROUND(I446*H446,2)</f>
        <v>0</v>
      </c>
      <c r="K446" s="260" t="s">
        <v>140</v>
      </c>
      <c r="L446" s="265"/>
      <c r="M446" s="266" t="s">
        <v>44</v>
      </c>
      <c r="N446" s="267" t="s">
        <v>53</v>
      </c>
      <c r="O446" s="87"/>
      <c r="P446" s="216">
        <f>O446*H446</f>
        <v>0</v>
      </c>
      <c r="Q446" s="216">
        <v>0.0054000000000000003</v>
      </c>
      <c r="R446" s="216">
        <f>Q446*H446</f>
        <v>0.35244720000000002</v>
      </c>
      <c r="S446" s="216">
        <v>0</v>
      </c>
      <c r="T446" s="217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8" t="s">
        <v>313</v>
      </c>
      <c r="AT446" s="218" t="s">
        <v>211</v>
      </c>
      <c r="AU446" s="218" t="s">
        <v>91</v>
      </c>
      <c r="AY446" s="19" t="s">
        <v>134</v>
      </c>
      <c r="BE446" s="219">
        <f>IF(N446="základní",J446,0)</f>
        <v>0</v>
      </c>
      <c r="BF446" s="219">
        <f>IF(N446="snížená",J446,0)</f>
        <v>0</v>
      </c>
      <c r="BG446" s="219">
        <f>IF(N446="zákl. přenesená",J446,0)</f>
        <v>0</v>
      </c>
      <c r="BH446" s="219">
        <f>IF(N446="sníž. přenesená",J446,0)</f>
        <v>0</v>
      </c>
      <c r="BI446" s="219">
        <f>IF(N446="nulová",J446,0)</f>
        <v>0</v>
      </c>
      <c r="BJ446" s="19" t="s">
        <v>89</v>
      </c>
      <c r="BK446" s="219">
        <f>ROUND(I446*H446,2)</f>
        <v>0</v>
      </c>
      <c r="BL446" s="19" t="s">
        <v>225</v>
      </c>
      <c r="BM446" s="218" t="s">
        <v>545</v>
      </c>
    </row>
    <row r="447" s="13" customFormat="1">
      <c r="A447" s="13"/>
      <c r="B447" s="225"/>
      <c r="C447" s="226"/>
      <c r="D447" s="227" t="s">
        <v>145</v>
      </c>
      <c r="E447" s="228" t="s">
        <v>44</v>
      </c>
      <c r="F447" s="229" t="s">
        <v>146</v>
      </c>
      <c r="G447" s="226"/>
      <c r="H447" s="228" t="s">
        <v>44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145</v>
      </c>
      <c r="AU447" s="235" t="s">
        <v>91</v>
      </c>
      <c r="AV447" s="13" t="s">
        <v>89</v>
      </c>
      <c r="AW447" s="13" t="s">
        <v>42</v>
      </c>
      <c r="AX447" s="13" t="s">
        <v>82</v>
      </c>
      <c r="AY447" s="235" t="s">
        <v>134</v>
      </c>
    </row>
    <row r="448" s="14" customFormat="1">
      <c r="A448" s="14"/>
      <c r="B448" s="236"/>
      <c r="C448" s="237"/>
      <c r="D448" s="227" t="s">
        <v>145</v>
      </c>
      <c r="E448" s="238" t="s">
        <v>44</v>
      </c>
      <c r="F448" s="239" t="s">
        <v>441</v>
      </c>
      <c r="G448" s="237"/>
      <c r="H448" s="240">
        <v>56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6" t="s">
        <v>145</v>
      </c>
      <c r="AU448" s="246" t="s">
        <v>91</v>
      </c>
      <c r="AV448" s="14" t="s">
        <v>91</v>
      </c>
      <c r="AW448" s="14" t="s">
        <v>42</v>
      </c>
      <c r="AX448" s="14" t="s">
        <v>89</v>
      </c>
      <c r="AY448" s="246" t="s">
        <v>134</v>
      </c>
    </row>
    <row r="449" s="14" customFormat="1">
      <c r="A449" s="14"/>
      <c r="B449" s="236"/>
      <c r="C449" s="237"/>
      <c r="D449" s="227" t="s">
        <v>145</v>
      </c>
      <c r="E449" s="237"/>
      <c r="F449" s="239" t="s">
        <v>546</v>
      </c>
      <c r="G449" s="237"/>
      <c r="H449" s="240">
        <v>65.268000000000001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145</v>
      </c>
      <c r="AU449" s="246" t="s">
        <v>91</v>
      </c>
      <c r="AV449" s="14" t="s">
        <v>91</v>
      </c>
      <c r="AW449" s="14" t="s">
        <v>4</v>
      </c>
      <c r="AX449" s="14" t="s">
        <v>89</v>
      </c>
      <c r="AY449" s="246" t="s">
        <v>134</v>
      </c>
    </row>
    <row r="450" s="2" customFormat="1" ht="55.5" customHeight="1">
      <c r="A450" s="41"/>
      <c r="B450" s="42"/>
      <c r="C450" s="207" t="s">
        <v>547</v>
      </c>
      <c r="D450" s="207" t="s">
        <v>136</v>
      </c>
      <c r="E450" s="208" t="s">
        <v>548</v>
      </c>
      <c r="F450" s="209" t="s">
        <v>549</v>
      </c>
      <c r="G450" s="210" t="s">
        <v>196</v>
      </c>
      <c r="H450" s="211">
        <v>0.40300000000000002</v>
      </c>
      <c r="I450" s="212"/>
      <c r="J450" s="213">
        <f>ROUND(I450*H450,2)</f>
        <v>0</v>
      </c>
      <c r="K450" s="209" t="s">
        <v>140</v>
      </c>
      <c r="L450" s="47"/>
      <c r="M450" s="214" t="s">
        <v>44</v>
      </c>
      <c r="N450" s="215" t="s">
        <v>53</v>
      </c>
      <c r="O450" s="87"/>
      <c r="P450" s="216">
        <f>O450*H450</f>
        <v>0</v>
      </c>
      <c r="Q450" s="216">
        <v>0</v>
      </c>
      <c r="R450" s="216">
        <f>Q450*H450</f>
        <v>0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225</v>
      </c>
      <c r="AT450" s="218" t="s">
        <v>136</v>
      </c>
      <c r="AU450" s="218" t="s">
        <v>91</v>
      </c>
      <c r="AY450" s="19" t="s">
        <v>134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19" t="s">
        <v>89</v>
      </c>
      <c r="BK450" s="219">
        <f>ROUND(I450*H450,2)</f>
        <v>0</v>
      </c>
      <c r="BL450" s="19" t="s">
        <v>225</v>
      </c>
      <c r="BM450" s="218" t="s">
        <v>550</v>
      </c>
    </row>
    <row r="451" s="2" customFormat="1">
      <c r="A451" s="41"/>
      <c r="B451" s="42"/>
      <c r="C451" s="43"/>
      <c r="D451" s="220" t="s">
        <v>143</v>
      </c>
      <c r="E451" s="43"/>
      <c r="F451" s="221" t="s">
        <v>551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19" t="s">
        <v>143</v>
      </c>
      <c r="AU451" s="19" t="s">
        <v>91</v>
      </c>
    </row>
    <row r="452" s="12" customFormat="1" ht="22.8" customHeight="1">
      <c r="A452" s="12"/>
      <c r="B452" s="191"/>
      <c r="C452" s="192"/>
      <c r="D452" s="193" t="s">
        <v>81</v>
      </c>
      <c r="E452" s="205" t="s">
        <v>552</v>
      </c>
      <c r="F452" s="205" t="s">
        <v>553</v>
      </c>
      <c r="G452" s="192"/>
      <c r="H452" s="192"/>
      <c r="I452" s="195"/>
      <c r="J452" s="206">
        <f>BK452</f>
        <v>0</v>
      </c>
      <c r="K452" s="192"/>
      <c r="L452" s="197"/>
      <c r="M452" s="198"/>
      <c r="N452" s="199"/>
      <c r="O452" s="199"/>
      <c r="P452" s="200">
        <f>SUM(P453:P482)</f>
        <v>0</v>
      </c>
      <c r="Q452" s="199"/>
      <c r="R452" s="200">
        <f>SUM(R453:R482)</f>
        <v>0.021690000000000001</v>
      </c>
      <c r="S452" s="199"/>
      <c r="T452" s="201">
        <f>SUM(T453:T482)</f>
        <v>0.15627000000000002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2" t="s">
        <v>91</v>
      </c>
      <c r="AT452" s="203" t="s">
        <v>81</v>
      </c>
      <c r="AU452" s="203" t="s">
        <v>89</v>
      </c>
      <c r="AY452" s="202" t="s">
        <v>134</v>
      </c>
      <c r="BK452" s="204">
        <f>SUM(BK453:BK482)</f>
        <v>0</v>
      </c>
    </row>
    <row r="453" s="2" customFormat="1" ht="24.15" customHeight="1">
      <c r="A453" s="41"/>
      <c r="B453" s="42"/>
      <c r="C453" s="207" t="s">
        <v>554</v>
      </c>
      <c r="D453" s="207" t="s">
        <v>136</v>
      </c>
      <c r="E453" s="208" t="s">
        <v>555</v>
      </c>
      <c r="F453" s="209" t="s">
        <v>556</v>
      </c>
      <c r="G453" s="210" t="s">
        <v>278</v>
      </c>
      <c r="H453" s="211">
        <v>5</v>
      </c>
      <c r="I453" s="212"/>
      <c r="J453" s="213">
        <f>ROUND(I453*H453,2)</f>
        <v>0</v>
      </c>
      <c r="K453" s="209" t="s">
        <v>140</v>
      </c>
      <c r="L453" s="47"/>
      <c r="M453" s="214" t="s">
        <v>44</v>
      </c>
      <c r="N453" s="215" t="s">
        <v>53</v>
      </c>
      <c r="O453" s="87"/>
      <c r="P453" s="216">
        <f>O453*H453</f>
        <v>0</v>
      </c>
      <c r="Q453" s="216">
        <v>0</v>
      </c>
      <c r="R453" s="216">
        <f>Q453*H453</f>
        <v>0</v>
      </c>
      <c r="S453" s="216">
        <v>0.029000000000000001</v>
      </c>
      <c r="T453" s="217">
        <f>S453*H453</f>
        <v>0.14500000000000002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141</v>
      </c>
      <c r="AT453" s="218" t="s">
        <v>136</v>
      </c>
      <c r="AU453" s="218" t="s">
        <v>91</v>
      </c>
      <c r="AY453" s="19" t="s">
        <v>134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19" t="s">
        <v>89</v>
      </c>
      <c r="BK453" s="219">
        <f>ROUND(I453*H453,2)</f>
        <v>0</v>
      </c>
      <c r="BL453" s="19" t="s">
        <v>141</v>
      </c>
      <c r="BM453" s="218" t="s">
        <v>557</v>
      </c>
    </row>
    <row r="454" s="2" customFormat="1">
      <c r="A454" s="41"/>
      <c r="B454" s="42"/>
      <c r="C454" s="43"/>
      <c r="D454" s="220" t="s">
        <v>143</v>
      </c>
      <c r="E454" s="43"/>
      <c r="F454" s="221" t="s">
        <v>558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19" t="s">
        <v>143</v>
      </c>
      <c r="AU454" s="19" t="s">
        <v>91</v>
      </c>
    </row>
    <row r="455" s="13" customFormat="1">
      <c r="A455" s="13"/>
      <c r="B455" s="225"/>
      <c r="C455" s="226"/>
      <c r="D455" s="227" t="s">
        <v>145</v>
      </c>
      <c r="E455" s="228" t="s">
        <v>44</v>
      </c>
      <c r="F455" s="229" t="s">
        <v>146</v>
      </c>
      <c r="G455" s="226"/>
      <c r="H455" s="228" t="s">
        <v>44</v>
      </c>
      <c r="I455" s="230"/>
      <c r="J455" s="226"/>
      <c r="K455" s="226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145</v>
      </c>
      <c r="AU455" s="235" t="s">
        <v>91</v>
      </c>
      <c r="AV455" s="13" t="s">
        <v>89</v>
      </c>
      <c r="AW455" s="13" t="s">
        <v>42</v>
      </c>
      <c r="AX455" s="13" t="s">
        <v>82</v>
      </c>
      <c r="AY455" s="235" t="s">
        <v>134</v>
      </c>
    </row>
    <row r="456" s="14" customFormat="1">
      <c r="A456" s="14"/>
      <c r="B456" s="236"/>
      <c r="C456" s="237"/>
      <c r="D456" s="227" t="s">
        <v>145</v>
      </c>
      <c r="E456" s="238" t="s">
        <v>44</v>
      </c>
      <c r="F456" s="239" t="s">
        <v>166</v>
      </c>
      <c r="G456" s="237"/>
      <c r="H456" s="240">
        <v>5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6" t="s">
        <v>145</v>
      </c>
      <c r="AU456" s="246" t="s">
        <v>91</v>
      </c>
      <c r="AV456" s="14" t="s">
        <v>91</v>
      </c>
      <c r="AW456" s="14" t="s">
        <v>42</v>
      </c>
      <c r="AX456" s="14" t="s">
        <v>89</v>
      </c>
      <c r="AY456" s="246" t="s">
        <v>134</v>
      </c>
    </row>
    <row r="457" s="2" customFormat="1" ht="24.15" customHeight="1">
      <c r="A457" s="41"/>
      <c r="B457" s="42"/>
      <c r="C457" s="207" t="s">
        <v>559</v>
      </c>
      <c r="D457" s="207" t="s">
        <v>136</v>
      </c>
      <c r="E457" s="208" t="s">
        <v>560</v>
      </c>
      <c r="F457" s="209" t="s">
        <v>561</v>
      </c>
      <c r="G457" s="210" t="s">
        <v>285</v>
      </c>
      <c r="H457" s="211">
        <v>1</v>
      </c>
      <c r="I457" s="212"/>
      <c r="J457" s="213">
        <f>ROUND(I457*H457,2)</f>
        <v>0</v>
      </c>
      <c r="K457" s="209" t="s">
        <v>140</v>
      </c>
      <c r="L457" s="47"/>
      <c r="M457" s="214" t="s">
        <v>44</v>
      </c>
      <c r="N457" s="215" t="s">
        <v>53</v>
      </c>
      <c r="O457" s="87"/>
      <c r="P457" s="216">
        <f>O457*H457</f>
        <v>0</v>
      </c>
      <c r="Q457" s="216">
        <v>0.011270000000000001</v>
      </c>
      <c r="R457" s="216">
        <f>Q457*H457</f>
        <v>0.011270000000000001</v>
      </c>
      <c r="S457" s="216">
        <v>0.011270000000000001</v>
      </c>
      <c r="T457" s="217">
        <f>S457*H457</f>
        <v>0.011270000000000001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225</v>
      </c>
      <c r="AT457" s="218" t="s">
        <v>136</v>
      </c>
      <c r="AU457" s="218" t="s">
        <v>91</v>
      </c>
      <c r="AY457" s="19" t="s">
        <v>134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19" t="s">
        <v>89</v>
      </c>
      <c r="BK457" s="219">
        <f>ROUND(I457*H457,2)</f>
        <v>0</v>
      </c>
      <c r="BL457" s="19" t="s">
        <v>225</v>
      </c>
      <c r="BM457" s="218" t="s">
        <v>562</v>
      </c>
    </row>
    <row r="458" s="2" customFormat="1">
      <c r="A458" s="41"/>
      <c r="B458" s="42"/>
      <c r="C458" s="43"/>
      <c r="D458" s="220" t="s">
        <v>143</v>
      </c>
      <c r="E458" s="43"/>
      <c r="F458" s="221" t="s">
        <v>563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19" t="s">
        <v>143</v>
      </c>
      <c r="AU458" s="19" t="s">
        <v>91</v>
      </c>
    </row>
    <row r="459" s="13" customFormat="1">
      <c r="A459" s="13"/>
      <c r="B459" s="225"/>
      <c r="C459" s="226"/>
      <c r="D459" s="227" t="s">
        <v>145</v>
      </c>
      <c r="E459" s="228" t="s">
        <v>44</v>
      </c>
      <c r="F459" s="229" t="s">
        <v>146</v>
      </c>
      <c r="G459" s="226"/>
      <c r="H459" s="228" t="s">
        <v>44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145</v>
      </c>
      <c r="AU459" s="235" t="s">
        <v>91</v>
      </c>
      <c r="AV459" s="13" t="s">
        <v>89</v>
      </c>
      <c r="AW459" s="13" t="s">
        <v>42</v>
      </c>
      <c r="AX459" s="13" t="s">
        <v>82</v>
      </c>
      <c r="AY459" s="235" t="s">
        <v>134</v>
      </c>
    </row>
    <row r="460" s="14" customFormat="1">
      <c r="A460" s="14"/>
      <c r="B460" s="236"/>
      <c r="C460" s="237"/>
      <c r="D460" s="227" t="s">
        <v>145</v>
      </c>
      <c r="E460" s="238" t="s">
        <v>44</v>
      </c>
      <c r="F460" s="239" t="s">
        <v>89</v>
      </c>
      <c r="G460" s="237"/>
      <c r="H460" s="240">
        <v>1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6" t="s">
        <v>145</v>
      </c>
      <c r="AU460" s="246" t="s">
        <v>91</v>
      </c>
      <c r="AV460" s="14" t="s">
        <v>91</v>
      </c>
      <c r="AW460" s="14" t="s">
        <v>42</v>
      </c>
      <c r="AX460" s="14" t="s">
        <v>89</v>
      </c>
      <c r="AY460" s="246" t="s">
        <v>134</v>
      </c>
    </row>
    <row r="461" s="2" customFormat="1" ht="16.5" customHeight="1">
      <c r="A461" s="41"/>
      <c r="B461" s="42"/>
      <c r="C461" s="207" t="s">
        <v>564</v>
      </c>
      <c r="D461" s="207" t="s">
        <v>136</v>
      </c>
      <c r="E461" s="208" t="s">
        <v>565</v>
      </c>
      <c r="F461" s="209" t="s">
        <v>566</v>
      </c>
      <c r="G461" s="210" t="s">
        <v>278</v>
      </c>
      <c r="H461" s="211">
        <v>5</v>
      </c>
      <c r="I461" s="212"/>
      <c r="J461" s="213">
        <f>ROUND(I461*H461,2)</f>
        <v>0</v>
      </c>
      <c r="K461" s="209" t="s">
        <v>140</v>
      </c>
      <c r="L461" s="47"/>
      <c r="M461" s="214" t="s">
        <v>44</v>
      </c>
      <c r="N461" s="215" t="s">
        <v>53</v>
      </c>
      <c r="O461" s="87"/>
      <c r="P461" s="216">
        <f>O461*H461</f>
        <v>0</v>
      </c>
      <c r="Q461" s="216">
        <v>0.0016800000000000001</v>
      </c>
      <c r="R461" s="216">
        <f>Q461*H461</f>
        <v>0.0084000000000000012</v>
      </c>
      <c r="S461" s="216">
        <v>0</v>
      </c>
      <c r="T461" s="217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8" t="s">
        <v>225</v>
      </c>
      <c r="AT461" s="218" t="s">
        <v>136</v>
      </c>
      <c r="AU461" s="218" t="s">
        <v>91</v>
      </c>
      <c r="AY461" s="19" t="s">
        <v>134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19" t="s">
        <v>89</v>
      </c>
      <c r="BK461" s="219">
        <f>ROUND(I461*H461,2)</f>
        <v>0</v>
      </c>
      <c r="BL461" s="19" t="s">
        <v>225</v>
      </c>
      <c r="BM461" s="218" t="s">
        <v>567</v>
      </c>
    </row>
    <row r="462" s="2" customFormat="1">
      <c r="A462" s="41"/>
      <c r="B462" s="42"/>
      <c r="C462" s="43"/>
      <c r="D462" s="220" t="s">
        <v>143</v>
      </c>
      <c r="E462" s="43"/>
      <c r="F462" s="221" t="s">
        <v>568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19" t="s">
        <v>143</v>
      </c>
      <c r="AU462" s="19" t="s">
        <v>91</v>
      </c>
    </row>
    <row r="463" s="13" customFormat="1">
      <c r="A463" s="13"/>
      <c r="B463" s="225"/>
      <c r="C463" s="226"/>
      <c r="D463" s="227" t="s">
        <v>145</v>
      </c>
      <c r="E463" s="228" t="s">
        <v>44</v>
      </c>
      <c r="F463" s="229" t="s">
        <v>146</v>
      </c>
      <c r="G463" s="226"/>
      <c r="H463" s="228" t="s">
        <v>44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145</v>
      </c>
      <c r="AU463" s="235" t="s">
        <v>91</v>
      </c>
      <c r="AV463" s="13" t="s">
        <v>89</v>
      </c>
      <c r="AW463" s="13" t="s">
        <v>42</v>
      </c>
      <c r="AX463" s="13" t="s">
        <v>82</v>
      </c>
      <c r="AY463" s="235" t="s">
        <v>134</v>
      </c>
    </row>
    <row r="464" s="14" customFormat="1">
      <c r="A464" s="14"/>
      <c r="B464" s="236"/>
      <c r="C464" s="237"/>
      <c r="D464" s="227" t="s">
        <v>145</v>
      </c>
      <c r="E464" s="238" t="s">
        <v>44</v>
      </c>
      <c r="F464" s="239" t="s">
        <v>166</v>
      </c>
      <c r="G464" s="237"/>
      <c r="H464" s="240">
        <v>5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6" t="s">
        <v>145</v>
      </c>
      <c r="AU464" s="246" t="s">
        <v>91</v>
      </c>
      <c r="AV464" s="14" t="s">
        <v>91</v>
      </c>
      <c r="AW464" s="14" t="s">
        <v>42</v>
      </c>
      <c r="AX464" s="14" t="s">
        <v>89</v>
      </c>
      <c r="AY464" s="246" t="s">
        <v>134</v>
      </c>
    </row>
    <row r="465" s="2" customFormat="1" ht="24.15" customHeight="1">
      <c r="A465" s="41"/>
      <c r="B465" s="42"/>
      <c r="C465" s="207" t="s">
        <v>569</v>
      </c>
      <c r="D465" s="207" t="s">
        <v>136</v>
      </c>
      <c r="E465" s="208" t="s">
        <v>570</v>
      </c>
      <c r="F465" s="209" t="s">
        <v>571</v>
      </c>
      <c r="G465" s="210" t="s">
        <v>285</v>
      </c>
      <c r="H465" s="211">
        <v>1</v>
      </c>
      <c r="I465" s="212"/>
      <c r="J465" s="213">
        <f>ROUND(I465*H465,2)</f>
        <v>0</v>
      </c>
      <c r="K465" s="209" t="s">
        <v>140</v>
      </c>
      <c r="L465" s="47"/>
      <c r="M465" s="214" t="s">
        <v>44</v>
      </c>
      <c r="N465" s="215" t="s">
        <v>53</v>
      </c>
      <c r="O465" s="87"/>
      <c r="P465" s="216">
        <f>O465*H465</f>
        <v>0</v>
      </c>
      <c r="Q465" s="216">
        <v>0.0015</v>
      </c>
      <c r="R465" s="216">
        <f>Q465*H465</f>
        <v>0.0015</v>
      </c>
      <c r="S465" s="216">
        <v>0</v>
      </c>
      <c r="T465" s="217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225</v>
      </c>
      <c r="AT465" s="218" t="s">
        <v>136</v>
      </c>
      <c r="AU465" s="218" t="s">
        <v>91</v>
      </c>
      <c r="AY465" s="19" t="s">
        <v>134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19" t="s">
        <v>89</v>
      </c>
      <c r="BK465" s="219">
        <f>ROUND(I465*H465,2)</f>
        <v>0</v>
      </c>
      <c r="BL465" s="19" t="s">
        <v>225</v>
      </c>
      <c r="BM465" s="218" t="s">
        <v>572</v>
      </c>
    </row>
    <row r="466" s="2" customFormat="1">
      <c r="A466" s="41"/>
      <c r="B466" s="42"/>
      <c r="C466" s="43"/>
      <c r="D466" s="220" t="s">
        <v>143</v>
      </c>
      <c r="E466" s="43"/>
      <c r="F466" s="221" t="s">
        <v>573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19" t="s">
        <v>143</v>
      </c>
      <c r="AU466" s="19" t="s">
        <v>91</v>
      </c>
    </row>
    <row r="467" s="13" customFormat="1">
      <c r="A467" s="13"/>
      <c r="B467" s="225"/>
      <c r="C467" s="226"/>
      <c r="D467" s="227" t="s">
        <v>145</v>
      </c>
      <c r="E467" s="228" t="s">
        <v>44</v>
      </c>
      <c r="F467" s="229" t="s">
        <v>146</v>
      </c>
      <c r="G467" s="226"/>
      <c r="H467" s="228" t="s">
        <v>44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145</v>
      </c>
      <c r="AU467" s="235" t="s">
        <v>91</v>
      </c>
      <c r="AV467" s="13" t="s">
        <v>89</v>
      </c>
      <c r="AW467" s="13" t="s">
        <v>42</v>
      </c>
      <c r="AX467" s="13" t="s">
        <v>82</v>
      </c>
      <c r="AY467" s="235" t="s">
        <v>134</v>
      </c>
    </row>
    <row r="468" s="14" customFormat="1">
      <c r="A468" s="14"/>
      <c r="B468" s="236"/>
      <c r="C468" s="237"/>
      <c r="D468" s="227" t="s">
        <v>145</v>
      </c>
      <c r="E468" s="238" t="s">
        <v>44</v>
      </c>
      <c r="F468" s="239" t="s">
        <v>89</v>
      </c>
      <c r="G468" s="237"/>
      <c r="H468" s="240">
        <v>1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145</v>
      </c>
      <c r="AU468" s="246" t="s">
        <v>91</v>
      </c>
      <c r="AV468" s="14" t="s">
        <v>91</v>
      </c>
      <c r="AW468" s="14" t="s">
        <v>42</v>
      </c>
      <c r="AX468" s="14" t="s">
        <v>89</v>
      </c>
      <c r="AY468" s="246" t="s">
        <v>134</v>
      </c>
    </row>
    <row r="469" s="2" customFormat="1" ht="24.15" customHeight="1">
      <c r="A469" s="41"/>
      <c r="B469" s="42"/>
      <c r="C469" s="207" t="s">
        <v>574</v>
      </c>
      <c r="D469" s="207" t="s">
        <v>136</v>
      </c>
      <c r="E469" s="208" t="s">
        <v>575</v>
      </c>
      <c r="F469" s="209" t="s">
        <v>576</v>
      </c>
      <c r="G469" s="210" t="s">
        <v>278</v>
      </c>
      <c r="H469" s="211">
        <v>4</v>
      </c>
      <c r="I469" s="212"/>
      <c r="J469" s="213">
        <f>ROUND(I469*H469,2)</f>
        <v>0</v>
      </c>
      <c r="K469" s="209" t="s">
        <v>140</v>
      </c>
      <c r="L469" s="47"/>
      <c r="M469" s="214" t="s">
        <v>44</v>
      </c>
      <c r="N469" s="215" t="s">
        <v>53</v>
      </c>
      <c r="O469" s="87"/>
      <c r="P469" s="216">
        <f>O469*H469</f>
        <v>0</v>
      </c>
      <c r="Q469" s="216">
        <v>0.00012999999999999999</v>
      </c>
      <c r="R469" s="216">
        <f>Q469*H469</f>
        <v>0.00051999999999999995</v>
      </c>
      <c r="S469" s="216">
        <v>0</v>
      </c>
      <c r="T469" s="217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18" t="s">
        <v>141</v>
      </c>
      <c r="AT469" s="218" t="s">
        <v>136</v>
      </c>
      <c r="AU469" s="218" t="s">
        <v>91</v>
      </c>
      <c r="AY469" s="19" t="s">
        <v>134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19" t="s">
        <v>89</v>
      </c>
      <c r="BK469" s="219">
        <f>ROUND(I469*H469,2)</f>
        <v>0</v>
      </c>
      <c r="BL469" s="19" t="s">
        <v>141</v>
      </c>
      <c r="BM469" s="218" t="s">
        <v>577</v>
      </c>
    </row>
    <row r="470" s="2" customFormat="1">
      <c r="A470" s="41"/>
      <c r="B470" s="42"/>
      <c r="C470" s="43"/>
      <c r="D470" s="220" t="s">
        <v>143</v>
      </c>
      <c r="E470" s="43"/>
      <c r="F470" s="221" t="s">
        <v>578</v>
      </c>
      <c r="G470" s="43"/>
      <c r="H470" s="43"/>
      <c r="I470" s="222"/>
      <c r="J470" s="43"/>
      <c r="K470" s="43"/>
      <c r="L470" s="47"/>
      <c r="M470" s="223"/>
      <c r="N470" s="224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19" t="s">
        <v>143</v>
      </c>
      <c r="AU470" s="19" t="s">
        <v>91</v>
      </c>
    </row>
    <row r="471" s="13" customFormat="1">
      <c r="A471" s="13"/>
      <c r="B471" s="225"/>
      <c r="C471" s="226"/>
      <c r="D471" s="227" t="s">
        <v>145</v>
      </c>
      <c r="E471" s="228" t="s">
        <v>44</v>
      </c>
      <c r="F471" s="229" t="s">
        <v>146</v>
      </c>
      <c r="G471" s="226"/>
      <c r="H471" s="228" t="s">
        <v>44</v>
      </c>
      <c r="I471" s="230"/>
      <c r="J471" s="226"/>
      <c r="K471" s="226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145</v>
      </c>
      <c r="AU471" s="235" t="s">
        <v>91</v>
      </c>
      <c r="AV471" s="13" t="s">
        <v>89</v>
      </c>
      <c r="AW471" s="13" t="s">
        <v>42</v>
      </c>
      <c r="AX471" s="13" t="s">
        <v>82</v>
      </c>
      <c r="AY471" s="235" t="s">
        <v>134</v>
      </c>
    </row>
    <row r="472" s="14" customFormat="1">
      <c r="A472" s="14"/>
      <c r="B472" s="236"/>
      <c r="C472" s="237"/>
      <c r="D472" s="227" t="s">
        <v>145</v>
      </c>
      <c r="E472" s="238" t="s">
        <v>44</v>
      </c>
      <c r="F472" s="239" t="s">
        <v>141</v>
      </c>
      <c r="G472" s="237"/>
      <c r="H472" s="240">
        <v>4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145</v>
      </c>
      <c r="AU472" s="246" t="s">
        <v>91</v>
      </c>
      <c r="AV472" s="14" t="s">
        <v>91</v>
      </c>
      <c r="AW472" s="14" t="s">
        <v>42</v>
      </c>
      <c r="AX472" s="14" t="s">
        <v>89</v>
      </c>
      <c r="AY472" s="246" t="s">
        <v>134</v>
      </c>
    </row>
    <row r="473" s="2" customFormat="1" ht="24.15" customHeight="1">
      <c r="A473" s="41"/>
      <c r="B473" s="42"/>
      <c r="C473" s="207" t="s">
        <v>579</v>
      </c>
      <c r="D473" s="207" t="s">
        <v>136</v>
      </c>
      <c r="E473" s="208" t="s">
        <v>580</v>
      </c>
      <c r="F473" s="209" t="s">
        <v>581</v>
      </c>
      <c r="G473" s="210" t="s">
        <v>278</v>
      </c>
      <c r="H473" s="211">
        <v>5</v>
      </c>
      <c r="I473" s="212"/>
      <c r="J473" s="213">
        <f>ROUND(I473*H473,2)</f>
        <v>0</v>
      </c>
      <c r="K473" s="209" t="s">
        <v>140</v>
      </c>
      <c r="L473" s="47"/>
      <c r="M473" s="214" t="s">
        <v>44</v>
      </c>
      <c r="N473" s="215" t="s">
        <v>53</v>
      </c>
      <c r="O473" s="87"/>
      <c r="P473" s="216">
        <f>O473*H473</f>
        <v>0</v>
      </c>
      <c r="Q473" s="216">
        <v>0</v>
      </c>
      <c r="R473" s="216">
        <f>Q473*H473</f>
        <v>0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225</v>
      </c>
      <c r="AT473" s="218" t="s">
        <v>136</v>
      </c>
      <c r="AU473" s="218" t="s">
        <v>91</v>
      </c>
      <c r="AY473" s="19" t="s">
        <v>134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19" t="s">
        <v>89</v>
      </c>
      <c r="BK473" s="219">
        <f>ROUND(I473*H473,2)</f>
        <v>0</v>
      </c>
      <c r="BL473" s="19" t="s">
        <v>225</v>
      </c>
      <c r="BM473" s="218" t="s">
        <v>582</v>
      </c>
    </row>
    <row r="474" s="2" customFormat="1">
      <c r="A474" s="41"/>
      <c r="B474" s="42"/>
      <c r="C474" s="43"/>
      <c r="D474" s="220" t="s">
        <v>143</v>
      </c>
      <c r="E474" s="43"/>
      <c r="F474" s="221" t="s">
        <v>583</v>
      </c>
      <c r="G474" s="43"/>
      <c r="H474" s="43"/>
      <c r="I474" s="222"/>
      <c r="J474" s="43"/>
      <c r="K474" s="43"/>
      <c r="L474" s="47"/>
      <c r="M474" s="223"/>
      <c r="N474" s="224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19" t="s">
        <v>143</v>
      </c>
      <c r="AU474" s="19" t="s">
        <v>91</v>
      </c>
    </row>
    <row r="475" s="13" customFormat="1">
      <c r="A475" s="13"/>
      <c r="B475" s="225"/>
      <c r="C475" s="226"/>
      <c r="D475" s="227" t="s">
        <v>145</v>
      </c>
      <c r="E475" s="228" t="s">
        <v>44</v>
      </c>
      <c r="F475" s="229" t="s">
        <v>146</v>
      </c>
      <c r="G475" s="226"/>
      <c r="H475" s="228" t="s">
        <v>44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145</v>
      </c>
      <c r="AU475" s="235" t="s">
        <v>91</v>
      </c>
      <c r="AV475" s="13" t="s">
        <v>89</v>
      </c>
      <c r="AW475" s="13" t="s">
        <v>42</v>
      </c>
      <c r="AX475" s="13" t="s">
        <v>82</v>
      </c>
      <c r="AY475" s="235" t="s">
        <v>134</v>
      </c>
    </row>
    <row r="476" s="14" customFormat="1">
      <c r="A476" s="14"/>
      <c r="B476" s="236"/>
      <c r="C476" s="237"/>
      <c r="D476" s="227" t="s">
        <v>145</v>
      </c>
      <c r="E476" s="238" t="s">
        <v>44</v>
      </c>
      <c r="F476" s="239" t="s">
        <v>166</v>
      </c>
      <c r="G476" s="237"/>
      <c r="H476" s="240">
        <v>5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145</v>
      </c>
      <c r="AU476" s="246" t="s">
        <v>91</v>
      </c>
      <c r="AV476" s="14" t="s">
        <v>91</v>
      </c>
      <c r="AW476" s="14" t="s">
        <v>42</v>
      </c>
      <c r="AX476" s="14" t="s">
        <v>89</v>
      </c>
      <c r="AY476" s="246" t="s">
        <v>134</v>
      </c>
    </row>
    <row r="477" s="2" customFormat="1" ht="16.5" customHeight="1">
      <c r="A477" s="41"/>
      <c r="B477" s="42"/>
      <c r="C477" s="207" t="s">
        <v>584</v>
      </c>
      <c r="D477" s="207" t="s">
        <v>136</v>
      </c>
      <c r="E477" s="208" t="s">
        <v>585</v>
      </c>
      <c r="F477" s="209" t="s">
        <v>586</v>
      </c>
      <c r="G477" s="210" t="s">
        <v>278</v>
      </c>
      <c r="H477" s="211">
        <v>10</v>
      </c>
      <c r="I477" s="212"/>
      <c r="J477" s="213">
        <f>ROUND(I477*H477,2)</f>
        <v>0</v>
      </c>
      <c r="K477" s="209" t="s">
        <v>140</v>
      </c>
      <c r="L477" s="47"/>
      <c r="M477" s="214" t="s">
        <v>44</v>
      </c>
      <c r="N477" s="215" t="s">
        <v>53</v>
      </c>
      <c r="O477" s="87"/>
      <c r="P477" s="216">
        <f>O477*H477</f>
        <v>0</v>
      </c>
      <c r="Q477" s="216">
        <v>0</v>
      </c>
      <c r="R477" s="216">
        <f>Q477*H477</f>
        <v>0</v>
      </c>
      <c r="S477" s="216">
        <v>0</v>
      </c>
      <c r="T477" s="217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8" t="s">
        <v>225</v>
      </c>
      <c r="AT477" s="218" t="s">
        <v>136</v>
      </c>
      <c r="AU477" s="218" t="s">
        <v>91</v>
      </c>
      <c r="AY477" s="19" t="s">
        <v>134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19" t="s">
        <v>89</v>
      </c>
      <c r="BK477" s="219">
        <f>ROUND(I477*H477,2)</f>
        <v>0</v>
      </c>
      <c r="BL477" s="19" t="s">
        <v>225</v>
      </c>
      <c r="BM477" s="218" t="s">
        <v>587</v>
      </c>
    </row>
    <row r="478" s="2" customFormat="1">
      <c r="A478" s="41"/>
      <c r="B478" s="42"/>
      <c r="C478" s="43"/>
      <c r="D478" s="220" t="s">
        <v>143</v>
      </c>
      <c r="E478" s="43"/>
      <c r="F478" s="221" t="s">
        <v>588</v>
      </c>
      <c r="G478" s="43"/>
      <c r="H478" s="43"/>
      <c r="I478" s="222"/>
      <c r="J478" s="43"/>
      <c r="K478" s="43"/>
      <c r="L478" s="47"/>
      <c r="M478" s="223"/>
      <c r="N478" s="224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19" t="s">
        <v>143</v>
      </c>
      <c r="AU478" s="19" t="s">
        <v>91</v>
      </c>
    </row>
    <row r="479" s="13" customFormat="1">
      <c r="A479" s="13"/>
      <c r="B479" s="225"/>
      <c r="C479" s="226"/>
      <c r="D479" s="227" t="s">
        <v>145</v>
      </c>
      <c r="E479" s="228" t="s">
        <v>44</v>
      </c>
      <c r="F479" s="229" t="s">
        <v>146</v>
      </c>
      <c r="G479" s="226"/>
      <c r="H479" s="228" t="s">
        <v>44</v>
      </c>
      <c r="I479" s="230"/>
      <c r="J479" s="226"/>
      <c r="K479" s="226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145</v>
      </c>
      <c r="AU479" s="235" t="s">
        <v>91</v>
      </c>
      <c r="AV479" s="13" t="s">
        <v>89</v>
      </c>
      <c r="AW479" s="13" t="s">
        <v>42</v>
      </c>
      <c r="AX479" s="13" t="s">
        <v>82</v>
      </c>
      <c r="AY479" s="235" t="s">
        <v>134</v>
      </c>
    </row>
    <row r="480" s="14" customFormat="1">
      <c r="A480" s="14"/>
      <c r="B480" s="236"/>
      <c r="C480" s="237"/>
      <c r="D480" s="227" t="s">
        <v>145</v>
      </c>
      <c r="E480" s="238" t="s">
        <v>44</v>
      </c>
      <c r="F480" s="239" t="s">
        <v>193</v>
      </c>
      <c r="G480" s="237"/>
      <c r="H480" s="240">
        <v>10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6" t="s">
        <v>145</v>
      </c>
      <c r="AU480" s="246" t="s">
        <v>91</v>
      </c>
      <c r="AV480" s="14" t="s">
        <v>91</v>
      </c>
      <c r="AW480" s="14" t="s">
        <v>42</v>
      </c>
      <c r="AX480" s="14" t="s">
        <v>89</v>
      </c>
      <c r="AY480" s="246" t="s">
        <v>134</v>
      </c>
    </row>
    <row r="481" s="2" customFormat="1" ht="49.05" customHeight="1">
      <c r="A481" s="41"/>
      <c r="B481" s="42"/>
      <c r="C481" s="207" t="s">
        <v>589</v>
      </c>
      <c r="D481" s="207" t="s">
        <v>136</v>
      </c>
      <c r="E481" s="208" t="s">
        <v>590</v>
      </c>
      <c r="F481" s="209" t="s">
        <v>591</v>
      </c>
      <c r="G481" s="210" t="s">
        <v>196</v>
      </c>
      <c r="H481" s="211">
        <v>0.021000000000000001</v>
      </c>
      <c r="I481" s="212"/>
      <c r="J481" s="213">
        <f>ROUND(I481*H481,2)</f>
        <v>0</v>
      </c>
      <c r="K481" s="209" t="s">
        <v>140</v>
      </c>
      <c r="L481" s="47"/>
      <c r="M481" s="214" t="s">
        <v>44</v>
      </c>
      <c r="N481" s="215" t="s">
        <v>53</v>
      </c>
      <c r="O481" s="87"/>
      <c r="P481" s="216">
        <f>O481*H481</f>
        <v>0</v>
      </c>
      <c r="Q481" s="216">
        <v>0</v>
      </c>
      <c r="R481" s="216">
        <f>Q481*H481</f>
        <v>0</v>
      </c>
      <c r="S481" s="216">
        <v>0</v>
      </c>
      <c r="T481" s="217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8" t="s">
        <v>225</v>
      </c>
      <c r="AT481" s="218" t="s">
        <v>136</v>
      </c>
      <c r="AU481" s="218" t="s">
        <v>91</v>
      </c>
      <c r="AY481" s="19" t="s">
        <v>134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19" t="s">
        <v>89</v>
      </c>
      <c r="BK481" s="219">
        <f>ROUND(I481*H481,2)</f>
        <v>0</v>
      </c>
      <c r="BL481" s="19" t="s">
        <v>225</v>
      </c>
      <c r="BM481" s="218" t="s">
        <v>592</v>
      </c>
    </row>
    <row r="482" s="2" customFormat="1">
      <c r="A482" s="41"/>
      <c r="B482" s="42"/>
      <c r="C482" s="43"/>
      <c r="D482" s="220" t="s">
        <v>143</v>
      </c>
      <c r="E482" s="43"/>
      <c r="F482" s="221" t="s">
        <v>593</v>
      </c>
      <c r="G482" s="43"/>
      <c r="H482" s="43"/>
      <c r="I482" s="222"/>
      <c r="J482" s="43"/>
      <c r="K482" s="43"/>
      <c r="L482" s="47"/>
      <c r="M482" s="223"/>
      <c r="N482" s="22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19" t="s">
        <v>143</v>
      </c>
      <c r="AU482" s="19" t="s">
        <v>91</v>
      </c>
    </row>
    <row r="483" s="12" customFormat="1" ht="22.8" customHeight="1">
      <c r="A483" s="12"/>
      <c r="B483" s="191"/>
      <c r="C483" s="192"/>
      <c r="D483" s="193" t="s">
        <v>81</v>
      </c>
      <c r="E483" s="205" t="s">
        <v>594</v>
      </c>
      <c r="F483" s="205" t="s">
        <v>595</v>
      </c>
      <c r="G483" s="192"/>
      <c r="H483" s="192"/>
      <c r="I483" s="195"/>
      <c r="J483" s="206">
        <f>BK483</f>
        <v>0</v>
      </c>
      <c r="K483" s="192"/>
      <c r="L483" s="197"/>
      <c r="M483" s="198"/>
      <c r="N483" s="199"/>
      <c r="O483" s="199"/>
      <c r="P483" s="200">
        <f>SUM(P484:P512)</f>
        <v>0</v>
      </c>
      <c r="Q483" s="199"/>
      <c r="R483" s="200">
        <f>SUM(R484:R512)</f>
        <v>0.220441</v>
      </c>
      <c r="S483" s="199"/>
      <c r="T483" s="201">
        <f>SUM(T484:T512)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02" t="s">
        <v>91</v>
      </c>
      <c r="AT483" s="203" t="s">
        <v>81</v>
      </c>
      <c r="AU483" s="203" t="s">
        <v>89</v>
      </c>
      <c r="AY483" s="202" t="s">
        <v>134</v>
      </c>
      <c r="BK483" s="204">
        <f>SUM(BK484:BK512)</f>
        <v>0</v>
      </c>
    </row>
    <row r="484" s="2" customFormat="1" ht="33" customHeight="1">
      <c r="A484" s="41"/>
      <c r="B484" s="42"/>
      <c r="C484" s="207" t="s">
        <v>596</v>
      </c>
      <c r="D484" s="207" t="s">
        <v>136</v>
      </c>
      <c r="E484" s="208" t="s">
        <v>597</v>
      </c>
      <c r="F484" s="209" t="s">
        <v>598</v>
      </c>
      <c r="G484" s="210" t="s">
        <v>278</v>
      </c>
      <c r="H484" s="211">
        <v>11</v>
      </c>
      <c r="I484" s="212"/>
      <c r="J484" s="213">
        <f>ROUND(I484*H484,2)</f>
        <v>0</v>
      </c>
      <c r="K484" s="209" t="s">
        <v>140</v>
      </c>
      <c r="L484" s="47"/>
      <c r="M484" s="214" t="s">
        <v>44</v>
      </c>
      <c r="N484" s="215" t="s">
        <v>53</v>
      </c>
      <c r="O484" s="87"/>
      <c r="P484" s="216">
        <f>O484*H484</f>
        <v>0</v>
      </c>
      <c r="Q484" s="216">
        <v>0.0028700000000000002</v>
      </c>
      <c r="R484" s="216">
        <f>Q484*H484</f>
        <v>0.031570000000000001</v>
      </c>
      <c r="S484" s="216">
        <v>0</v>
      </c>
      <c r="T484" s="217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8" t="s">
        <v>225</v>
      </c>
      <c r="AT484" s="218" t="s">
        <v>136</v>
      </c>
      <c r="AU484" s="218" t="s">
        <v>91</v>
      </c>
      <c r="AY484" s="19" t="s">
        <v>134</v>
      </c>
      <c r="BE484" s="219">
        <f>IF(N484="základní",J484,0)</f>
        <v>0</v>
      </c>
      <c r="BF484" s="219">
        <f>IF(N484="snížená",J484,0)</f>
        <v>0</v>
      </c>
      <c r="BG484" s="219">
        <f>IF(N484="zákl. přenesená",J484,0)</f>
        <v>0</v>
      </c>
      <c r="BH484" s="219">
        <f>IF(N484="sníž. přenesená",J484,0)</f>
        <v>0</v>
      </c>
      <c r="BI484" s="219">
        <f>IF(N484="nulová",J484,0)</f>
        <v>0</v>
      </c>
      <c r="BJ484" s="19" t="s">
        <v>89</v>
      </c>
      <c r="BK484" s="219">
        <f>ROUND(I484*H484,2)</f>
        <v>0</v>
      </c>
      <c r="BL484" s="19" t="s">
        <v>225</v>
      </c>
      <c r="BM484" s="218" t="s">
        <v>599</v>
      </c>
    </row>
    <row r="485" s="2" customFormat="1">
      <c r="A485" s="41"/>
      <c r="B485" s="42"/>
      <c r="C485" s="43"/>
      <c r="D485" s="220" t="s">
        <v>143</v>
      </c>
      <c r="E485" s="43"/>
      <c r="F485" s="221" t="s">
        <v>600</v>
      </c>
      <c r="G485" s="43"/>
      <c r="H485" s="43"/>
      <c r="I485" s="222"/>
      <c r="J485" s="43"/>
      <c r="K485" s="43"/>
      <c r="L485" s="47"/>
      <c r="M485" s="223"/>
      <c r="N485" s="22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19" t="s">
        <v>143</v>
      </c>
      <c r="AU485" s="19" t="s">
        <v>91</v>
      </c>
    </row>
    <row r="486" s="13" customFormat="1">
      <c r="A486" s="13"/>
      <c r="B486" s="225"/>
      <c r="C486" s="226"/>
      <c r="D486" s="227" t="s">
        <v>145</v>
      </c>
      <c r="E486" s="228" t="s">
        <v>44</v>
      </c>
      <c r="F486" s="229" t="s">
        <v>146</v>
      </c>
      <c r="G486" s="226"/>
      <c r="H486" s="228" t="s">
        <v>44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145</v>
      </c>
      <c r="AU486" s="235" t="s">
        <v>91</v>
      </c>
      <c r="AV486" s="13" t="s">
        <v>89</v>
      </c>
      <c r="AW486" s="13" t="s">
        <v>42</v>
      </c>
      <c r="AX486" s="13" t="s">
        <v>82</v>
      </c>
      <c r="AY486" s="235" t="s">
        <v>134</v>
      </c>
    </row>
    <row r="487" s="14" customFormat="1">
      <c r="A487" s="14"/>
      <c r="B487" s="236"/>
      <c r="C487" s="237"/>
      <c r="D487" s="227" t="s">
        <v>145</v>
      </c>
      <c r="E487" s="238" t="s">
        <v>44</v>
      </c>
      <c r="F487" s="239" t="s">
        <v>601</v>
      </c>
      <c r="G487" s="237"/>
      <c r="H487" s="240">
        <v>11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6" t="s">
        <v>145</v>
      </c>
      <c r="AU487" s="246" t="s">
        <v>91</v>
      </c>
      <c r="AV487" s="14" t="s">
        <v>91</v>
      </c>
      <c r="AW487" s="14" t="s">
        <v>42</v>
      </c>
      <c r="AX487" s="14" t="s">
        <v>89</v>
      </c>
      <c r="AY487" s="246" t="s">
        <v>134</v>
      </c>
    </row>
    <row r="488" s="2" customFormat="1" ht="33" customHeight="1">
      <c r="A488" s="41"/>
      <c r="B488" s="42"/>
      <c r="C488" s="207" t="s">
        <v>602</v>
      </c>
      <c r="D488" s="207" t="s">
        <v>136</v>
      </c>
      <c r="E488" s="208" t="s">
        <v>603</v>
      </c>
      <c r="F488" s="209" t="s">
        <v>604</v>
      </c>
      <c r="G488" s="210" t="s">
        <v>278</v>
      </c>
      <c r="H488" s="211">
        <v>13.1</v>
      </c>
      <c r="I488" s="212"/>
      <c r="J488" s="213">
        <f>ROUND(I488*H488,2)</f>
        <v>0</v>
      </c>
      <c r="K488" s="209" t="s">
        <v>140</v>
      </c>
      <c r="L488" s="47"/>
      <c r="M488" s="214" t="s">
        <v>44</v>
      </c>
      <c r="N488" s="215" t="s">
        <v>53</v>
      </c>
      <c r="O488" s="87"/>
      <c r="P488" s="216">
        <f>O488*H488</f>
        <v>0</v>
      </c>
      <c r="Q488" s="216">
        <v>0.0023700000000000001</v>
      </c>
      <c r="R488" s="216">
        <f>Q488*H488</f>
        <v>0.031047000000000002</v>
      </c>
      <c r="S488" s="216">
        <v>0</v>
      </c>
      <c r="T488" s="21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8" t="s">
        <v>225</v>
      </c>
      <c r="AT488" s="218" t="s">
        <v>136</v>
      </c>
      <c r="AU488" s="218" t="s">
        <v>91</v>
      </c>
      <c r="AY488" s="19" t="s">
        <v>134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19" t="s">
        <v>89</v>
      </c>
      <c r="BK488" s="219">
        <f>ROUND(I488*H488,2)</f>
        <v>0</v>
      </c>
      <c r="BL488" s="19" t="s">
        <v>225</v>
      </c>
      <c r="BM488" s="218" t="s">
        <v>605</v>
      </c>
    </row>
    <row r="489" s="2" customFormat="1">
      <c r="A489" s="41"/>
      <c r="B489" s="42"/>
      <c r="C489" s="43"/>
      <c r="D489" s="220" t="s">
        <v>143</v>
      </c>
      <c r="E489" s="43"/>
      <c r="F489" s="221" t="s">
        <v>606</v>
      </c>
      <c r="G489" s="43"/>
      <c r="H489" s="43"/>
      <c r="I489" s="222"/>
      <c r="J489" s="43"/>
      <c r="K489" s="43"/>
      <c r="L489" s="47"/>
      <c r="M489" s="223"/>
      <c r="N489" s="224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19" t="s">
        <v>143</v>
      </c>
      <c r="AU489" s="19" t="s">
        <v>91</v>
      </c>
    </row>
    <row r="490" s="13" customFormat="1">
      <c r="A490" s="13"/>
      <c r="B490" s="225"/>
      <c r="C490" s="226"/>
      <c r="D490" s="227" t="s">
        <v>145</v>
      </c>
      <c r="E490" s="228" t="s">
        <v>44</v>
      </c>
      <c r="F490" s="229" t="s">
        <v>146</v>
      </c>
      <c r="G490" s="226"/>
      <c r="H490" s="228" t="s">
        <v>44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145</v>
      </c>
      <c r="AU490" s="235" t="s">
        <v>91</v>
      </c>
      <c r="AV490" s="13" t="s">
        <v>89</v>
      </c>
      <c r="AW490" s="13" t="s">
        <v>42</v>
      </c>
      <c r="AX490" s="13" t="s">
        <v>82</v>
      </c>
      <c r="AY490" s="235" t="s">
        <v>134</v>
      </c>
    </row>
    <row r="491" s="14" customFormat="1">
      <c r="A491" s="14"/>
      <c r="B491" s="236"/>
      <c r="C491" s="237"/>
      <c r="D491" s="227" t="s">
        <v>145</v>
      </c>
      <c r="E491" s="238" t="s">
        <v>44</v>
      </c>
      <c r="F491" s="239" t="s">
        <v>607</v>
      </c>
      <c r="G491" s="237"/>
      <c r="H491" s="240">
        <v>13.1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6" t="s">
        <v>145</v>
      </c>
      <c r="AU491" s="246" t="s">
        <v>91</v>
      </c>
      <c r="AV491" s="14" t="s">
        <v>91</v>
      </c>
      <c r="AW491" s="14" t="s">
        <v>42</v>
      </c>
      <c r="AX491" s="14" t="s">
        <v>89</v>
      </c>
      <c r="AY491" s="246" t="s">
        <v>134</v>
      </c>
    </row>
    <row r="492" s="2" customFormat="1" ht="24.15" customHeight="1">
      <c r="A492" s="41"/>
      <c r="B492" s="42"/>
      <c r="C492" s="207" t="s">
        <v>608</v>
      </c>
      <c r="D492" s="207" t="s">
        <v>136</v>
      </c>
      <c r="E492" s="208" t="s">
        <v>609</v>
      </c>
      <c r="F492" s="209" t="s">
        <v>610</v>
      </c>
      <c r="G492" s="210" t="s">
        <v>278</v>
      </c>
      <c r="H492" s="211">
        <v>16</v>
      </c>
      <c r="I492" s="212"/>
      <c r="J492" s="213">
        <f>ROUND(I492*H492,2)</f>
        <v>0</v>
      </c>
      <c r="K492" s="209" t="s">
        <v>140</v>
      </c>
      <c r="L492" s="47"/>
      <c r="M492" s="214" t="s">
        <v>44</v>
      </c>
      <c r="N492" s="215" t="s">
        <v>53</v>
      </c>
      <c r="O492" s="87"/>
      <c r="P492" s="216">
        <f>O492*H492</f>
        <v>0</v>
      </c>
      <c r="Q492" s="216">
        <v>0.0035000000000000001</v>
      </c>
      <c r="R492" s="216">
        <f>Q492*H492</f>
        <v>0.056000000000000001</v>
      </c>
      <c r="S492" s="216">
        <v>0</v>
      </c>
      <c r="T492" s="217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8" t="s">
        <v>225</v>
      </c>
      <c r="AT492" s="218" t="s">
        <v>136</v>
      </c>
      <c r="AU492" s="218" t="s">
        <v>91</v>
      </c>
      <c r="AY492" s="19" t="s">
        <v>134</v>
      </c>
      <c r="BE492" s="219">
        <f>IF(N492="základní",J492,0)</f>
        <v>0</v>
      </c>
      <c r="BF492" s="219">
        <f>IF(N492="snížená",J492,0)</f>
        <v>0</v>
      </c>
      <c r="BG492" s="219">
        <f>IF(N492="zákl. přenesená",J492,0)</f>
        <v>0</v>
      </c>
      <c r="BH492" s="219">
        <f>IF(N492="sníž. přenesená",J492,0)</f>
        <v>0</v>
      </c>
      <c r="BI492" s="219">
        <f>IF(N492="nulová",J492,0)</f>
        <v>0</v>
      </c>
      <c r="BJ492" s="19" t="s">
        <v>89</v>
      </c>
      <c r="BK492" s="219">
        <f>ROUND(I492*H492,2)</f>
        <v>0</v>
      </c>
      <c r="BL492" s="19" t="s">
        <v>225</v>
      </c>
      <c r="BM492" s="218" t="s">
        <v>611</v>
      </c>
    </row>
    <row r="493" s="2" customFormat="1">
      <c r="A493" s="41"/>
      <c r="B493" s="42"/>
      <c r="C493" s="43"/>
      <c r="D493" s="220" t="s">
        <v>143</v>
      </c>
      <c r="E493" s="43"/>
      <c r="F493" s="221" t="s">
        <v>612</v>
      </c>
      <c r="G493" s="43"/>
      <c r="H493" s="43"/>
      <c r="I493" s="222"/>
      <c r="J493" s="43"/>
      <c r="K493" s="43"/>
      <c r="L493" s="47"/>
      <c r="M493" s="223"/>
      <c r="N493" s="224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19" t="s">
        <v>143</v>
      </c>
      <c r="AU493" s="19" t="s">
        <v>91</v>
      </c>
    </row>
    <row r="494" s="13" customFormat="1">
      <c r="A494" s="13"/>
      <c r="B494" s="225"/>
      <c r="C494" s="226"/>
      <c r="D494" s="227" t="s">
        <v>145</v>
      </c>
      <c r="E494" s="228" t="s">
        <v>44</v>
      </c>
      <c r="F494" s="229" t="s">
        <v>146</v>
      </c>
      <c r="G494" s="226"/>
      <c r="H494" s="228" t="s">
        <v>44</v>
      </c>
      <c r="I494" s="230"/>
      <c r="J494" s="226"/>
      <c r="K494" s="226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145</v>
      </c>
      <c r="AU494" s="235" t="s">
        <v>91</v>
      </c>
      <c r="AV494" s="13" t="s">
        <v>89</v>
      </c>
      <c r="AW494" s="13" t="s">
        <v>42</v>
      </c>
      <c r="AX494" s="13" t="s">
        <v>82</v>
      </c>
      <c r="AY494" s="235" t="s">
        <v>134</v>
      </c>
    </row>
    <row r="495" s="14" customFormat="1">
      <c r="A495" s="14"/>
      <c r="B495" s="236"/>
      <c r="C495" s="237"/>
      <c r="D495" s="227" t="s">
        <v>145</v>
      </c>
      <c r="E495" s="238" t="s">
        <v>44</v>
      </c>
      <c r="F495" s="239" t="s">
        <v>613</v>
      </c>
      <c r="G495" s="237"/>
      <c r="H495" s="240">
        <v>16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145</v>
      </c>
      <c r="AU495" s="246" t="s">
        <v>91</v>
      </c>
      <c r="AV495" s="14" t="s">
        <v>91</v>
      </c>
      <c r="AW495" s="14" t="s">
        <v>42</v>
      </c>
      <c r="AX495" s="14" t="s">
        <v>89</v>
      </c>
      <c r="AY495" s="246" t="s">
        <v>134</v>
      </c>
    </row>
    <row r="496" s="2" customFormat="1" ht="33" customHeight="1">
      <c r="A496" s="41"/>
      <c r="B496" s="42"/>
      <c r="C496" s="207" t="s">
        <v>614</v>
      </c>
      <c r="D496" s="207" t="s">
        <v>136</v>
      </c>
      <c r="E496" s="208" t="s">
        <v>615</v>
      </c>
      <c r="F496" s="209" t="s">
        <v>616</v>
      </c>
      <c r="G496" s="210" t="s">
        <v>278</v>
      </c>
      <c r="H496" s="211">
        <v>13.1</v>
      </c>
      <c r="I496" s="212"/>
      <c r="J496" s="213">
        <f>ROUND(I496*H496,2)</f>
        <v>0</v>
      </c>
      <c r="K496" s="209" t="s">
        <v>140</v>
      </c>
      <c r="L496" s="47"/>
      <c r="M496" s="214" t="s">
        <v>44</v>
      </c>
      <c r="N496" s="215" t="s">
        <v>53</v>
      </c>
      <c r="O496" s="87"/>
      <c r="P496" s="216">
        <f>O496*H496</f>
        <v>0</v>
      </c>
      <c r="Q496" s="216">
        <v>0.0027399999999999998</v>
      </c>
      <c r="R496" s="216">
        <f>Q496*H496</f>
        <v>0.035893999999999995</v>
      </c>
      <c r="S496" s="216">
        <v>0</v>
      </c>
      <c r="T496" s="21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8" t="s">
        <v>225</v>
      </c>
      <c r="AT496" s="218" t="s">
        <v>136</v>
      </c>
      <c r="AU496" s="218" t="s">
        <v>91</v>
      </c>
      <c r="AY496" s="19" t="s">
        <v>134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19" t="s">
        <v>89</v>
      </c>
      <c r="BK496" s="219">
        <f>ROUND(I496*H496,2)</f>
        <v>0</v>
      </c>
      <c r="BL496" s="19" t="s">
        <v>225</v>
      </c>
      <c r="BM496" s="218" t="s">
        <v>617</v>
      </c>
    </row>
    <row r="497" s="2" customFormat="1">
      <c r="A497" s="41"/>
      <c r="B497" s="42"/>
      <c r="C497" s="43"/>
      <c r="D497" s="220" t="s">
        <v>143</v>
      </c>
      <c r="E497" s="43"/>
      <c r="F497" s="221" t="s">
        <v>618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19" t="s">
        <v>143</v>
      </c>
      <c r="AU497" s="19" t="s">
        <v>91</v>
      </c>
    </row>
    <row r="498" s="13" customFormat="1">
      <c r="A498" s="13"/>
      <c r="B498" s="225"/>
      <c r="C498" s="226"/>
      <c r="D498" s="227" t="s">
        <v>145</v>
      </c>
      <c r="E498" s="228" t="s">
        <v>44</v>
      </c>
      <c r="F498" s="229" t="s">
        <v>146</v>
      </c>
      <c r="G498" s="226"/>
      <c r="H498" s="228" t="s">
        <v>44</v>
      </c>
      <c r="I498" s="230"/>
      <c r="J498" s="226"/>
      <c r="K498" s="226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145</v>
      </c>
      <c r="AU498" s="235" t="s">
        <v>91</v>
      </c>
      <c r="AV498" s="13" t="s">
        <v>89</v>
      </c>
      <c r="AW498" s="13" t="s">
        <v>42</v>
      </c>
      <c r="AX498" s="13" t="s">
        <v>82</v>
      </c>
      <c r="AY498" s="235" t="s">
        <v>134</v>
      </c>
    </row>
    <row r="499" s="14" customFormat="1">
      <c r="A499" s="14"/>
      <c r="B499" s="236"/>
      <c r="C499" s="237"/>
      <c r="D499" s="227" t="s">
        <v>145</v>
      </c>
      <c r="E499" s="238" t="s">
        <v>44</v>
      </c>
      <c r="F499" s="239" t="s">
        <v>619</v>
      </c>
      <c r="G499" s="237"/>
      <c r="H499" s="240">
        <v>13.1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6" t="s">
        <v>145</v>
      </c>
      <c r="AU499" s="246" t="s">
        <v>91</v>
      </c>
      <c r="AV499" s="14" t="s">
        <v>91</v>
      </c>
      <c r="AW499" s="14" t="s">
        <v>42</v>
      </c>
      <c r="AX499" s="14" t="s">
        <v>89</v>
      </c>
      <c r="AY499" s="246" t="s">
        <v>134</v>
      </c>
    </row>
    <row r="500" s="2" customFormat="1" ht="37.8" customHeight="1">
      <c r="A500" s="41"/>
      <c r="B500" s="42"/>
      <c r="C500" s="207" t="s">
        <v>620</v>
      </c>
      <c r="D500" s="207" t="s">
        <v>136</v>
      </c>
      <c r="E500" s="208" t="s">
        <v>621</v>
      </c>
      <c r="F500" s="209" t="s">
        <v>622</v>
      </c>
      <c r="G500" s="210" t="s">
        <v>285</v>
      </c>
      <c r="H500" s="211">
        <v>1</v>
      </c>
      <c r="I500" s="212"/>
      <c r="J500" s="213">
        <f>ROUND(I500*H500,2)</f>
        <v>0</v>
      </c>
      <c r="K500" s="209" t="s">
        <v>140</v>
      </c>
      <c r="L500" s="47"/>
      <c r="M500" s="214" t="s">
        <v>44</v>
      </c>
      <c r="N500" s="215" t="s">
        <v>53</v>
      </c>
      <c r="O500" s="87"/>
      <c r="P500" s="216">
        <f>O500*H500</f>
        <v>0</v>
      </c>
      <c r="Q500" s="216">
        <v>0.00044000000000000002</v>
      </c>
      <c r="R500" s="216">
        <f>Q500*H500</f>
        <v>0.00044000000000000002</v>
      </c>
      <c r="S500" s="216">
        <v>0</v>
      </c>
      <c r="T500" s="217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8" t="s">
        <v>225</v>
      </c>
      <c r="AT500" s="218" t="s">
        <v>136</v>
      </c>
      <c r="AU500" s="218" t="s">
        <v>91</v>
      </c>
      <c r="AY500" s="19" t="s">
        <v>134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19" t="s">
        <v>89</v>
      </c>
      <c r="BK500" s="219">
        <f>ROUND(I500*H500,2)</f>
        <v>0</v>
      </c>
      <c r="BL500" s="19" t="s">
        <v>225</v>
      </c>
      <c r="BM500" s="218" t="s">
        <v>623</v>
      </c>
    </row>
    <row r="501" s="2" customFormat="1">
      <c r="A501" s="41"/>
      <c r="B501" s="42"/>
      <c r="C501" s="43"/>
      <c r="D501" s="220" t="s">
        <v>143</v>
      </c>
      <c r="E501" s="43"/>
      <c r="F501" s="221" t="s">
        <v>624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19" t="s">
        <v>143</v>
      </c>
      <c r="AU501" s="19" t="s">
        <v>91</v>
      </c>
    </row>
    <row r="502" s="13" customFormat="1">
      <c r="A502" s="13"/>
      <c r="B502" s="225"/>
      <c r="C502" s="226"/>
      <c r="D502" s="227" t="s">
        <v>145</v>
      </c>
      <c r="E502" s="228" t="s">
        <v>44</v>
      </c>
      <c r="F502" s="229" t="s">
        <v>146</v>
      </c>
      <c r="G502" s="226"/>
      <c r="H502" s="228" t="s">
        <v>44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145</v>
      </c>
      <c r="AU502" s="235" t="s">
        <v>91</v>
      </c>
      <c r="AV502" s="13" t="s">
        <v>89</v>
      </c>
      <c r="AW502" s="13" t="s">
        <v>42</v>
      </c>
      <c r="AX502" s="13" t="s">
        <v>82</v>
      </c>
      <c r="AY502" s="235" t="s">
        <v>134</v>
      </c>
    </row>
    <row r="503" s="14" customFormat="1">
      <c r="A503" s="14"/>
      <c r="B503" s="236"/>
      <c r="C503" s="237"/>
      <c r="D503" s="227" t="s">
        <v>145</v>
      </c>
      <c r="E503" s="238" t="s">
        <v>44</v>
      </c>
      <c r="F503" s="239" t="s">
        <v>89</v>
      </c>
      <c r="G503" s="237"/>
      <c r="H503" s="240">
        <v>1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145</v>
      </c>
      <c r="AU503" s="246" t="s">
        <v>91</v>
      </c>
      <c r="AV503" s="14" t="s">
        <v>91</v>
      </c>
      <c r="AW503" s="14" t="s">
        <v>42</v>
      </c>
      <c r="AX503" s="14" t="s">
        <v>89</v>
      </c>
      <c r="AY503" s="246" t="s">
        <v>134</v>
      </c>
    </row>
    <row r="504" s="2" customFormat="1" ht="37.8" customHeight="1">
      <c r="A504" s="41"/>
      <c r="B504" s="42"/>
      <c r="C504" s="207" t="s">
        <v>625</v>
      </c>
      <c r="D504" s="207" t="s">
        <v>136</v>
      </c>
      <c r="E504" s="208" t="s">
        <v>626</v>
      </c>
      <c r="F504" s="209" t="s">
        <v>627</v>
      </c>
      <c r="G504" s="210" t="s">
        <v>278</v>
      </c>
      <c r="H504" s="211">
        <v>4</v>
      </c>
      <c r="I504" s="212"/>
      <c r="J504" s="213">
        <f>ROUND(I504*H504,2)</f>
        <v>0</v>
      </c>
      <c r="K504" s="209" t="s">
        <v>140</v>
      </c>
      <c r="L504" s="47"/>
      <c r="M504" s="214" t="s">
        <v>44</v>
      </c>
      <c r="N504" s="215" t="s">
        <v>53</v>
      </c>
      <c r="O504" s="87"/>
      <c r="P504" s="216">
        <f>O504*H504</f>
        <v>0</v>
      </c>
      <c r="Q504" s="216">
        <v>0.0011100000000000001</v>
      </c>
      <c r="R504" s="216">
        <f>Q504*H504</f>
        <v>0.0044400000000000004</v>
      </c>
      <c r="S504" s="216">
        <v>0</v>
      </c>
      <c r="T504" s="217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8" t="s">
        <v>225</v>
      </c>
      <c r="AT504" s="218" t="s">
        <v>136</v>
      </c>
      <c r="AU504" s="218" t="s">
        <v>91</v>
      </c>
      <c r="AY504" s="19" t="s">
        <v>134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19" t="s">
        <v>89</v>
      </c>
      <c r="BK504" s="219">
        <f>ROUND(I504*H504,2)</f>
        <v>0</v>
      </c>
      <c r="BL504" s="19" t="s">
        <v>225</v>
      </c>
      <c r="BM504" s="218" t="s">
        <v>628</v>
      </c>
    </row>
    <row r="505" s="2" customFormat="1">
      <c r="A505" s="41"/>
      <c r="B505" s="42"/>
      <c r="C505" s="43"/>
      <c r="D505" s="220" t="s">
        <v>143</v>
      </c>
      <c r="E505" s="43"/>
      <c r="F505" s="221" t="s">
        <v>629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19" t="s">
        <v>143</v>
      </c>
      <c r="AU505" s="19" t="s">
        <v>91</v>
      </c>
    </row>
    <row r="506" s="13" customFormat="1">
      <c r="A506" s="13"/>
      <c r="B506" s="225"/>
      <c r="C506" s="226"/>
      <c r="D506" s="227" t="s">
        <v>145</v>
      </c>
      <c r="E506" s="228" t="s">
        <v>44</v>
      </c>
      <c r="F506" s="229" t="s">
        <v>146</v>
      </c>
      <c r="G506" s="226"/>
      <c r="H506" s="228" t="s">
        <v>44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145</v>
      </c>
      <c r="AU506" s="235" t="s">
        <v>91</v>
      </c>
      <c r="AV506" s="13" t="s">
        <v>89</v>
      </c>
      <c r="AW506" s="13" t="s">
        <v>42</v>
      </c>
      <c r="AX506" s="13" t="s">
        <v>82</v>
      </c>
      <c r="AY506" s="235" t="s">
        <v>134</v>
      </c>
    </row>
    <row r="507" s="14" customFormat="1">
      <c r="A507" s="14"/>
      <c r="B507" s="236"/>
      <c r="C507" s="237"/>
      <c r="D507" s="227" t="s">
        <v>145</v>
      </c>
      <c r="E507" s="238" t="s">
        <v>44</v>
      </c>
      <c r="F507" s="239" t="s">
        <v>141</v>
      </c>
      <c r="G507" s="237"/>
      <c r="H507" s="240">
        <v>4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145</v>
      </c>
      <c r="AU507" s="246" t="s">
        <v>91</v>
      </c>
      <c r="AV507" s="14" t="s">
        <v>91</v>
      </c>
      <c r="AW507" s="14" t="s">
        <v>42</v>
      </c>
      <c r="AX507" s="14" t="s">
        <v>89</v>
      </c>
      <c r="AY507" s="246" t="s">
        <v>134</v>
      </c>
    </row>
    <row r="508" s="2" customFormat="1" ht="24.15" customHeight="1">
      <c r="A508" s="41"/>
      <c r="B508" s="42"/>
      <c r="C508" s="207" t="s">
        <v>630</v>
      </c>
      <c r="D508" s="207" t="s">
        <v>136</v>
      </c>
      <c r="E508" s="208" t="s">
        <v>631</v>
      </c>
      <c r="F508" s="209" t="s">
        <v>632</v>
      </c>
      <c r="G508" s="210" t="s">
        <v>285</v>
      </c>
      <c r="H508" s="211">
        <v>55</v>
      </c>
      <c r="I508" s="212"/>
      <c r="J508" s="213">
        <f>ROUND(I508*H508,2)</f>
        <v>0</v>
      </c>
      <c r="K508" s="209" t="s">
        <v>44</v>
      </c>
      <c r="L508" s="47"/>
      <c r="M508" s="214" t="s">
        <v>44</v>
      </c>
      <c r="N508" s="215" t="s">
        <v>53</v>
      </c>
      <c r="O508" s="87"/>
      <c r="P508" s="216">
        <f>O508*H508</f>
        <v>0</v>
      </c>
      <c r="Q508" s="216">
        <v>0.0011100000000000001</v>
      </c>
      <c r="R508" s="216">
        <f>Q508*H508</f>
        <v>0.061050000000000007</v>
      </c>
      <c r="S508" s="216">
        <v>0</v>
      </c>
      <c r="T508" s="21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8" t="s">
        <v>225</v>
      </c>
      <c r="AT508" s="218" t="s">
        <v>136</v>
      </c>
      <c r="AU508" s="218" t="s">
        <v>91</v>
      </c>
      <c r="AY508" s="19" t="s">
        <v>134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19" t="s">
        <v>89</v>
      </c>
      <c r="BK508" s="219">
        <f>ROUND(I508*H508,2)</f>
        <v>0</v>
      </c>
      <c r="BL508" s="19" t="s">
        <v>225</v>
      </c>
      <c r="BM508" s="218" t="s">
        <v>633</v>
      </c>
    </row>
    <row r="509" s="13" customFormat="1">
      <c r="A509" s="13"/>
      <c r="B509" s="225"/>
      <c r="C509" s="226"/>
      <c r="D509" s="227" t="s">
        <v>145</v>
      </c>
      <c r="E509" s="228" t="s">
        <v>44</v>
      </c>
      <c r="F509" s="229" t="s">
        <v>146</v>
      </c>
      <c r="G509" s="226"/>
      <c r="H509" s="228" t="s">
        <v>44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145</v>
      </c>
      <c r="AU509" s="235" t="s">
        <v>91</v>
      </c>
      <c r="AV509" s="13" t="s">
        <v>89</v>
      </c>
      <c r="AW509" s="13" t="s">
        <v>42</v>
      </c>
      <c r="AX509" s="13" t="s">
        <v>82</v>
      </c>
      <c r="AY509" s="235" t="s">
        <v>134</v>
      </c>
    </row>
    <row r="510" s="14" customFormat="1">
      <c r="A510" s="14"/>
      <c r="B510" s="236"/>
      <c r="C510" s="237"/>
      <c r="D510" s="227" t="s">
        <v>145</v>
      </c>
      <c r="E510" s="238" t="s">
        <v>44</v>
      </c>
      <c r="F510" s="239" t="s">
        <v>634</v>
      </c>
      <c r="G510" s="237"/>
      <c r="H510" s="240">
        <v>55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145</v>
      </c>
      <c r="AU510" s="246" t="s">
        <v>91</v>
      </c>
      <c r="AV510" s="14" t="s">
        <v>91</v>
      </c>
      <c r="AW510" s="14" t="s">
        <v>42</v>
      </c>
      <c r="AX510" s="14" t="s">
        <v>89</v>
      </c>
      <c r="AY510" s="246" t="s">
        <v>134</v>
      </c>
    </row>
    <row r="511" s="2" customFormat="1" ht="55.5" customHeight="1">
      <c r="A511" s="41"/>
      <c r="B511" s="42"/>
      <c r="C511" s="207" t="s">
        <v>635</v>
      </c>
      <c r="D511" s="207" t="s">
        <v>136</v>
      </c>
      <c r="E511" s="208" t="s">
        <v>636</v>
      </c>
      <c r="F511" s="209" t="s">
        <v>637</v>
      </c>
      <c r="G511" s="210" t="s">
        <v>196</v>
      </c>
      <c r="H511" s="211">
        <v>0.22</v>
      </c>
      <c r="I511" s="212"/>
      <c r="J511" s="213">
        <f>ROUND(I511*H511,2)</f>
        <v>0</v>
      </c>
      <c r="K511" s="209" t="s">
        <v>140</v>
      </c>
      <c r="L511" s="47"/>
      <c r="M511" s="214" t="s">
        <v>44</v>
      </c>
      <c r="N511" s="215" t="s">
        <v>53</v>
      </c>
      <c r="O511" s="87"/>
      <c r="P511" s="216">
        <f>O511*H511</f>
        <v>0</v>
      </c>
      <c r="Q511" s="216">
        <v>0</v>
      </c>
      <c r="R511" s="216">
        <f>Q511*H511</f>
        <v>0</v>
      </c>
      <c r="S511" s="216">
        <v>0</v>
      </c>
      <c r="T511" s="21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225</v>
      </c>
      <c r="AT511" s="218" t="s">
        <v>136</v>
      </c>
      <c r="AU511" s="218" t="s">
        <v>91</v>
      </c>
      <c r="AY511" s="19" t="s">
        <v>134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19" t="s">
        <v>89</v>
      </c>
      <c r="BK511" s="219">
        <f>ROUND(I511*H511,2)</f>
        <v>0</v>
      </c>
      <c r="BL511" s="19" t="s">
        <v>225</v>
      </c>
      <c r="BM511" s="218" t="s">
        <v>638</v>
      </c>
    </row>
    <row r="512" s="2" customFormat="1">
      <c r="A512" s="41"/>
      <c r="B512" s="42"/>
      <c r="C512" s="43"/>
      <c r="D512" s="220" t="s">
        <v>143</v>
      </c>
      <c r="E512" s="43"/>
      <c r="F512" s="221" t="s">
        <v>639</v>
      </c>
      <c r="G512" s="43"/>
      <c r="H512" s="43"/>
      <c r="I512" s="222"/>
      <c r="J512" s="43"/>
      <c r="K512" s="43"/>
      <c r="L512" s="47"/>
      <c r="M512" s="223"/>
      <c r="N512" s="22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19" t="s">
        <v>143</v>
      </c>
      <c r="AU512" s="19" t="s">
        <v>91</v>
      </c>
    </row>
    <row r="513" s="12" customFormat="1" ht="22.8" customHeight="1">
      <c r="A513" s="12"/>
      <c r="B513" s="191"/>
      <c r="C513" s="192"/>
      <c r="D513" s="193" t="s">
        <v>81</v>
      </c>
      <c r="E513" s="205" t="s">
        <v>640</v>
      </c>
      <c r="F513" s="205" t="s">
        <v>641</v>
      </c>
      <c r="G513" s="192"/>
      <c r="H513" s="192"/>
      <c r="I513" s="195"/>
      <c r="J513" s="206">
        <f>BK513</f>
        <v>0</v>
      </c>
      <c r="K513" s="192"/>
      <c r="L513" s="197"/>
      <c r="M513" s="198"/>
      <c r="N513" s="199"/>
      <c r="O513" s="199"/>
      <c r="P513" s="200">
        <f>SUM(P514:P633)</f>
        <v>0</v>
      </c>
      <c r="Q513" s="199"/>
      <c r="R513" s="200">
        <f>SUM(R514:R633)</f>
        <v>3.3021138100000003</v>
      </c>
      <c r="S513" s="199"/>
      <c r="T513" s="201">
        <f>SUM(T514:T633)</f>
        <v>0.22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2" t="s">
        <v>91</v>
      </c>
      <c r="AT513" s="203" t="s">
        <v>81</v>
      </c>
      <c r="AU513" s="203" t="s">
        <v>89</v>
      </c>
      <c r="AY513" s="202" t="s">
        <v>134</v>
      </c>
      <c r="BK513" s="204">
        <f>SUM(BK514:BK633)</f>
        <v>0</v>
      </c>
    </row>
    <row r="514" s="2" customFormat="1" ht="24.15" customHeight="1">
      <c r="A514" s="41"/>
      <c r="B514" s="42"/>
      <c r="C514" s="207" t="s">
        <v>642</v>
      </c>
      <c r="D514" s="207" t="s">
        <v>136</v>
      </c>
      <c r="E514" s="208" t="s">
        <v>643</v>
      </c>
      <c r="F514" s="209" t="s">
        <v>644</v>
      </c>
      <c r="G514" s="210" t="s">
        <v>240</v>
      </c>
      <c r="H514" s="211">
        <v>1</v>
      </c>
      <c r="I514" s="212"/>
      <c r="J514" s="213">
        <f>ROUND(I514*H514,2)</f>
        <v>0</v>
      </c>
      <c r="K514" s="209" t="s">
        <v>44</v>
      </c>
      <c r="L514" s="47"/>
      <c r="M514" s="214" t="s">
        <v>44</v>
      </c>
      <c r="N514" s="215" t="s">
        <v>53</v>
      </c>
      <c r="O514" s="87"/>
      <c r="P514" s="216">
        <f>O514*H514</f>
        <v>0</v>
      </c>
      <c r="Q514" s="216">
        <v>0</v>
      </c>
      <c r="R514" s="216">
        <f>Q514*H514</f>
        <v>0</v>
      </c>
      <c r="S514" s="216">
        <v>0.025000000000000001</v>
      </c>
      <c r="T514" s="217">
        <f>S514*H514</f>
        <v>0.025000000000000001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8" t="s">
        <v>225</v>
      </c>
      <c r="AT514" s="218" t="s">
        <v>136</v>
      </c>
      <c r="AU514" s="218" t="s">
        <v>91</v>
      </c>
      <c r="AY514" s="19" t="s">
        <v>134</v>
      </c>
      <c r="BE514" s="219">
        <f>IF(N514="základní",J514,0)</f>
        <v>0</v>
      </c>
      <c r="BF514" s="219">
        <f>IF(N514="snížená",J514,0)</f>
        <v>0</v>
      </c>
      <c r="BG514" s="219">
        <f>IF(N514="zákl. přenesená",J514,0)</f>
        <v>0</v>
      </c>
      <c r="BH514" s="219">
        <f>IF(N514="sníž. přenesená",J514,0)</f>
        <v>0</v>
      </c>
      <c r="BI514" s="219">
        <f>IF(N514="nulová",J514,0)</f>
        <v>0</v>
      </c>
      <c r="BJ514" s="19" t="s">
        <v>89</v>
      </c>
      <c r="BK514" s="219">
        <f>ROUND(I514*H514,2)</f>
        <v>0</v>
      </c>
      <c r="BL514" s="19" t="s">
        <v>225</v>
      </c>
      <c r="BM514" s="218" t="s">
        <v>645</v>
      </c>
    </row>
    <row r="515" s="13" customFormat="1">
      <c r="A515" s="13"/>
      <c r="B515" s="225"/>
      <c r="C515" s="226"/>
      <c r="D515" s="227" t="s">
        <v>145</v>
      </c>
      <c r="E515" s="228" t="s">
        <v>44</v>
      </c>
      <c r="F515" s="229" t="s">
        <v>146</v>
      </c>
      <c r="G515" s="226"/>
      <c r="H515" s="228" t="s">
        <v>44</v>
      </c>
      <c r="I515" s="230"/>
      <c r="J515" s="226"/>
      <c r="K515" s="226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145</v>
      </c>
      <c r="AU515" s="235" t="s">
        <v>91</v>
      </c>
      <c r="AV515" s="13" t="s">
        <v>89</v>
      </c>
      <c r="AW515" s="13" t="s">
        <v>42</v>
      </c>
      <c r="AX515" s="13" t="s">
        <v>82</v>
      </c>
      <c r="AY515" s="235" t="s">
        <v>134</v>
      </c>
    </row>
    <row r="516" s="14" customFormat="1">
      <c r="A516" s="14"/>
      <c r="B516" s="236"/>
      <c r="C516" s="237"/>
      <c r="D516" s="227" t="s">
        <v>145</v>
      </c>
      <c r="E516" s="238" t="s">
        <v>44</v>
      </c>
      <c r="F516" s="239" t="s">
        <v>89</v>
      </c>
      <c r="G516" s="237"/>
      <c r="H516" s="240">
        <v>1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145</v>
      </c>
      <c r="AU516" s="246" t="s">
        <v>91</v>
      </c>
      <c r="AV516" s="14" t="s">
        <v>91</v>
      </c>
      <c r="AW516" s="14" t="s">
        <v>42</v>
      </c>
      <c r="AX516" s="14" t="s">
        <v>89</v>
      </c>
      <c r="AY516" s="246" t="s">
        <v>134</v>
      </c>
    </row>
    <row r="517" s="2" customFormat="1" ht="33" customHeight="1">
      <c r="A517" s="41"/>
      <c r="B517" s="42"/>
      <c r="C517" s="207" t="s">
        <v>646</v>
      </c>
      <c r="D517" s="207" t="s">
        <v>136</v>
      </c>
      <c r="E517" s="208" t="s">
        <v>647</v>
      </c>
      <c r="F517" s="209" t="s">
        <v>648</v>
      </c>
      <c r="G517" s="210" t="s">
        <v>278</v>
      </c>
      <c r="H517" s="211">
        <v>7.7999999999999998</v>
      </c>
      <c r="I517" s="212"/>
      <c r="J517" s="213">
        <f>ROUND(I517*H517,2)</f>
        <v>0</v>
      </c>
      <c r="K517" s="209" t="s">
        <v>140</v>
      </c>
      <c r="L517" s="47"/>
      <c r="M517" s="214" t="s">
        <v>44</v>
      </c>
      <c r="N517" s="215" t="s">
        <v>53</v>
      </c>
      <c r="O517" s="87"/>
      <c r="P517" s="216">
        <f>O517*H517</f>
        <v>0</v>
      </c>
      <c r="Q517" s="216">
        <v>0</v>
      </c>
      <c r="R517" s="216">
        <f>Q517*H517</f>
        <v>0</v>
      </c>
      <c r="S517" s="216">
        <v>0.025000000000000001</v>
      </c>
      <c r="T517" s="217">
        <f>S517*H517</f>
        <v>0.19500000000000001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8" t="s">
        <v>225</v>
      </c>
      <c r="AT517" s="218" t="s">
        <v>136</v>
      </c>
      <c r="AU517" s="218" t="s">
        <v>91</v>
      </c>
      <c r="AY517" s="19" t="s">
        <v>134</v>
      </c>
      <c r="BE517" s="219">
        <f>IF(N517="základní",J517,0)</f>
        <v>0</v>
      </c>
      <c r="BF517" s="219">
        <f>IF(N517="snížená",J517,0)</f>
        <v>0</v>
      </c>
      <c r="BG517" s="219">
        <f>IF(N517="zákl. přenesená",J517,0)</f>
        <v>0</v>
      </c>
      <c r="BH517" s="219">
        <f>IF(N517="sníž. přenesená",J517,0)</f>
        <v>0</v>
      </c>
      <c r="BI517" s="219">
        <f>IF(N517="nulová",J517,0)</f>
        <v>0</v>
      </c>
      <c r="BJ517" s="19" t="s">
        <v>89</v>
      </c>
      <c r="BK517" s="219">
        <f>ROUND(I517*H517,2)</f>
        <v>0</v>
      </c>
      <c r="BL517" s="19" t="s">
        <v>225</v>
      </c>
      <c r="BM517" s="218" t="s">
        <v>649</v>
      </c>
    </row>
    <row r="518" s="2" customFormat="1">
      <c r="A518" s="41"/>
      <c r="B518" s="42"/>
      <c r="C518" s="43"/>
      <c r="D518" s="220" t="s">
        <v>143</v>
      </c>
      <c r="E518" s="43"/>
      <c r="F518" s="221" t="s">
        <v>650</v>
      </c>
      <c r="G518" s="43"/>
      <c r="H518" s="43"/>
      <c r="I518" s="222"/>
      <c r="J518" s="43"/>
      <c r="K518" s="43"/>
      <c r="L518" s="47"/>
      <c r="M518" s="223"/>
      <c r="N518" s="224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19" t="s">
        <v>143</v>
      </c>
      <c r="AU518" s="19" t="s">
        <v>91</v>
      </c>
    </row>
    <row r="519" s="13" customFormat="1">
      <c r="A519" s="13"/>
      <c r="B519" s="225"/>
      <c r="C519" s="226"/>
      <c r="D519" s="227" t="s">
        <v>145</v>
      </c>
      <c r="E519" s="228" t="s">
        <v>44</v>
      </c>
      <c r="F519" s="229" t="s">
        <v>146</v>
      </c>
      <c r="G519" s="226"/>
      <c r="H519" s="228" t="s">
        <v>44</v>
      </c>
      <c r="I519" s="230"/>
      <c r="J519" s="226"/>
      <c r="K519" s="226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145</v>
      </c>
      <c r="AU519" s="235" t="s">
        <v>91</v>
      </c>
      <c r="AV519" s="13" t="s">
        <v>89</v>
      </c>
      <c r="AW519" s="13" t="s">
        <v>42</v>
      </c>
      <c r="AX519" s="13" t="s">
        <v>82</v>
      </c>
      <c r="AY519" s="235" t="s">
        <v>134</v>
      </c>
    </row>
    <row r="520" s="14" customFormat="1">
      <c r="A520" s="14"/>
      <c r="B520" s="236"/>
      <c r="C520" s="237"/>
      <c r="D520" s="227" t="s">
        <v>145</v>
      </c>
      <c r="E520" s="238" t="s">
        <v>44</v>
      </c>
      <c r="F520" s="239" t="s">
        <v>651</v>
      </c>
      <c r="G520" s="237"/>
      <c r="H520" s="240">
        <v>7.7999999999999998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145</v>
      </c>
      <c r="AU520" s="246" t="s">
        <v>91</v>
      </c>
      <c r="AV520" s="14" t="s">
        <v>91</v>
      </c>
      <c r="AW520" s="14" t="s">
        <v>42</v>
      </c>
      <c r="AX520" s="14" t="s">
        <v>89</v>
      </c>
      <c r="AY520" s="246" t="s">
        <v>134</v>
      </c>
    </row>
    <row r="521" s="2" customFormat="1" ht="44.25" customHeight="1">
      <c r="A521" s="41"/>
      <c r="B521" s="42"/>
      <c r="C521" s="207" t="s">
        <v>652</v>
      </c>
      <c r="D521" s="207" t="s">
        <v>136</v>
      </c>
      <c r="E521" s="208" t="s">
        <v>653</v>
      </c>
      <c r="F521" s="209" t="s">
        <v>654</v>
      </c>
      <c r="G521" s="210" t="s">
        <v>285</v>
      </c>
      <c r="H521" s="211">
        <v>2</v>
      </c>
      <c r="I521" s="212"/>
      <c r="J521" s="213">
        <f>ROUND(I521*H521,2)</f>
        <v>0</v>
      </c>
      <c r="K521" s="209" t="s">
        <v>44</v>
      </c>
      <c r="L521" s="47"/>
      <c r="M521" s="214" t="s">
        <v>44</v>
      </c>
      <c r="N521" s="215" t="s">
        <v>53</v>
      </c>
      <c r="O521" s="87"/>
      <c r="P521" s="216">
        <f>O521*H521</f>
        <v>0</v>
      </c>
      <c r="Q521" s="216">
        <v>0.00072000000000000005</v>
      </c>
      <c r="R521" s="216">
        <f>Q521*H521</f>
        <v>0.0014400000000000001</v>
      </c>
      <c r="S521" s="216">
        <v>0</v>
      </c>
      <c r="T521" s="217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8" t="s">
        <v>225</v>
      </c>
      <c r="AT521" s="218" t="s">
        <v>136</v>
      </c>
      <c r="AU521" s="218" t="s">
        <v>91</v>
      </c>
      <c r="AY521" s="19" t="s">
        <v>134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19" t="s">
        <v>89</v>
      </c>
      <c r="BK521" s="219">
        <f>ROUND(I521*H521,2)</f>
        <v>0</v>
      </c>
      <c r="BL521" s="19" t="s">
        <v>225</v>
      </c>
      <c r="BM521" s="218" t="s">
        <v>655</v>
      </c>
    </row>
    <row r="522" s="13" customFormat="1">
      <c r="A522" s="13"/>
      <c r="B522" s="225"/>
      <c r="C522" s="226"/>
      <c r="D522" s="227" t="s">
        <v>145</v>
      </c>
      <c r="E522" s="228" t="s">
        <v>44</v>
      </c>
      <c r="F522" s="229" t="s">
        <v>146</v>
      </c>
      <c r="G522" s="226"/>
      <c r="H522" s="228" t="s">
        <v>44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145</v>
      </c>
      <c r="AU522" s="235" t="s">
        <v>91</v>
      </c>
      <c r="AV522" s="13" t="s">
        <v>89</v>
      </c>
      <c r="AW522" s="13" t="s">
        <v>42</v>
      </c>
      <c r="AX522" s="13" t="s">
        <v>82</v>
      </c>
      <c r="AY522" s="235" t="s">
        <v>134</v>
      </c>
    </row>
    <row r="523" s="14" customFormat="1">
      <c r="A523" s="14"/>
      <c r="B523" s="236"/>
      <c r="C523" s="237"/>
      <c r="D523" s="227" t="s">
        <v>145</v>
      </c>
      <c r="E523" s="238" t="s">
        <v>44</v>
      </c>
      <c r="F523" s="239" t="s">
        <v>91</v>
      </c>
      <c r="G523" s="237"/>
      <c r="H523" s="240">
        <v>2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145</v>
      </c>
      <c r="AU523" s="246" t="s">
        <v>91</v>
      </c>
      <c r="AV523" s="14" t="s">
        <v>91</v>
      </c>
      <c r="AW523" s="14" t="s">
        <v>42</v>
      </c>
      <c r="AX523" s="14" t="s">
        <v>89</v>
      </c>
      <c r="AY523" s="246" t="s">
        <v>134</v>
      </c>
    </row>
    <row r="524" s="2" customFormat="1" ht="33" customHeight="1">
      <c r="A524" s="41"/>
      <c r="B524" s="42"/>
      <c r="C524" s="207" t="s">
        <v>656</v>
      </c>
      <c r="D524" s="207" t="s">
        <v>136</v>
      </c>
      <c r="E524" s="208" t="s">
        <v>657</v>
      </c>
      <c r="F524" s="209" t="s">
        <v>658</v>
      </c>
      <c r="G524" s="210" t="s">
        <v>139</v>
      </c>
      <c r="H524" s="211">
        <v>65.5</v>
      </c>
      <c r="I524" s="212"/>
      <c r="J524" s="213">
        <f>ROUND(I524*H524,2)</f>
        <v>0</v>
      </c>
      <c r="K524" s="209" t="s">
        <v>140</v>
      </c>
      <c r="L524" s="47"/>
      <c r="M524" s="214" t="s">
        <v>44</v>
      </c>
      <c r="N524" s="215" t="s">
        <v>53</v>
      </c>
      <c r="O524" s="87"/>
      <c r="P524" s="216">
        <f>O524*H524</f>
        <v>0</v>
      </c>
      <c r="Q524" s="216">
        <v>0.00036000000000000002</v>
      </c>
      <c r="R524" s="216">
        <f>Q524*H524</f>
        <v>0.02358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225</v>
      </c>
      <c r="AT524" s="218" t="s">
        <v>136</v>
      </c>
      <c r="AU524" s="218" t="s">
        <v>91</v>
      </c>
      <c r="AY524" s="19" t="s">
        <v>134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19" t="s">
        <v>89</v>
      </c>
      <c r="BK524" s="219">
        <f>ROUND(I524*H524,2)</f>
        <v>0</v>
      </c>
      <c r="BL524" s="19" t="s">
        <v>225</v>
      </c>
      <c r="BM524" s="218" t="s">
        <v>659</v>
      </c>
    </row>
    <row r="525" s="2" customFormat="1">
      <c r="A525" s="41"/>
      <c r="B525" s="42"/>
      <c r="C525" s="43"/>
      <c r="D525" s="220" t="s">
        <v>143</v>
      </c>
      <c r="E525" s="43"/>
      <c r="F525" s="221" t="s">
        <v>660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19" t="s">
        <v>143</v>
      </c>
      <c r="AU525" s="19" t="s">
        <v>91</v>
      </c>
    </row>
    <row r="526" s="13" customFormat="1">
      <c r="A526" s="13"/>
      <c r="B526" s="225"/>
      <c r="C526" s="226"/>
      <c r="D526" s="227" t="s">
        <v>145</v>
      </c>
      <c r="E526" s="228" t="s">
        <v>44</v>
      </c>
      <c r="F526" s="229" t="s">
        <v>146</v>
      </c>
      <c r="G526" s="226"/>
      <c r="H526" s="228" t="s">
        <v>44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145</v>
      </c>
      <c r="AU526" s="235" t="s">
        <v>91</v>
      </c>
      <c r="AV526" s="13" t="s">
        <v>89</v>
      </c>
      <c r="AW526" s="13" t="s">
        <v>42</v>
      </c>
      <c r="AX526" s="13" t="s">
        <v>82</v>
      </c>
      <c r="AY526" s="235" t="s">
        <v>134</v>
      </c>
    </row>
    <row r="527" s="14" customFormat="1">
      <c r="A527" s="14"/>
      <c r="B527" s="236"/>
      <c r="C527" s="237"/>
      <c r="D527" s="227" t="s">
        <v>145</v>
      </c>
      <c r="E527" s="238" t="s">
        <v>44</v>
      </c>
      <c r="F527" s="239" t="s">
        <v>661</v>
      </c>
      <c r="G527" s="237"/>
      <c r="H527" s="240">
        <v>65.5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145</v>
      </c>
      <c r="AU527" s="246" t="s">
        <v>91</v>
      </c>
      <c r="AV527" s="14" t="s">
        <v>91</v>
      </c>
      <c r="AW527" s="14" t="s">
        <v>42</v>
      </c>
      <c r="AX527" s="14" t="s">
        <v>89</v>
      </c>
      <c r="AY527" s="246" t="s">
        <v>134</v>
      </c>
    </row>
    <row r="528" s="2" customFormat="1" ht="24.15" customHeight="1">
      <c r="A528" s="41"/>
      <c r="B528" s="42"/>
      <c r="C528" s="258" t="s">
        <v>662</v>
      </c>
      <c r="D528" s="258" t="s">
        <v>211</v>
      </c>
      <c r="E528" s="259" t="s">
        <v>663</v>
      </c>
      <c r="F528" s="260" t="s">
        <v>664</v>
      </c>
      <c r="G528" s="261" t="s">
        <v>139</v>
      </c>
      <c r="H528" s="262">
        <v>75.325000000000003</v>
      </c>
      <c r="I528" s="263"/>
      <c r="J528" s="264">
        <f>ROUND(I528*H528,2)</f>
        <v>0</v>
      </c>
      <c r="K528" s="260" t="s">
        <v>44</v>
      </c>
      <c r="L528" s="265"/>
      <c r="M528" s="266" t="s">
        <v>44</v>
      </c>
      <c r="N528" s="267" t="s">
        <v>53</v>
      </c>
      <c r="O528" s="87"/>
      <c r="P528" s="216">
        <f>O528*H528</f>
        <v>0</v>
      </c>
      <c r="Q528" s="216">
        <v>0.0106</v>
      </c>
      <c r="R528" s="216">
        <f>Q528*H528</f>
        <v>0.79844500000000007</v>
      </c>
      <c r="S528" s="216">
        <v>0</v>
      </c>
      <c r="T528" s="217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8" t="s">
        <v>313</v>
      </c>
      <c r="AT528" s="218" t="s">
        <v>211</v>
      </c>
      <c r="AU528" s="218" t="s">
        <v>91</v>
      </c>
      <c r="AY528" s="19" t="s">
        <v>134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19" t="s">
        <v>89</v>
      </c>
      <c r="BK528" s="219">
        <f>ROUND(I528*H528,2)</f>
        <v>0</v>
      </c>
      <c r="BL528" s="19" t="s">
        <v>225</v>
      </c>
      <c r="BM528" s="218" t="s">
        <v>665</v>
      </c>
    </row>
    <row r="529" s="13" customFormat="1">
      <c r="A529" s="13"/>
      <c r="B529" s="225"/>
      <c r="C529" s="226"/>
      <c r="D529" s="227" t="s">
        <v>145</v>
      </c>
      <c r="E529" s="228" t="s">
        <v>44</v>
      </c>
      <c r="F529" s="229" t="s">
        <v>146</v>
      </c>
      <c r="G529" s="226"/>
      <c r="H529" s="228" t="s">
        <v>44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145</v>
      </c>
      <c r="AU529" s="235" t="s">
        <v>91</v>
      </c>
      <c r="AV529" s="13" t="s">
        <v>89</v>
      </c>
      <c r="AW529" s="13" t="s">
        <v>42</v>
      </c>
      <c r="AX529" s="13" t="s">
        <v>82</v>
      </c>
      <c r="AY529" s="235" t="s">
        <v>134</v>
      </c>
    </row>
    <row r="530" s="14" customFormat="1">
      <c r="A530" s="14"/>
      <c r="B530" s="236"/>
      <c r="C530" s="237"/>
      <c r="D530" s="227" t="s">
        <v>145</v>
      </c>
      <c r="E530" s="238" t="s">
        <v>44</v>
      </c>
      <c r="F530" s="239" t="s">
        <v>661</v>
      </c>
      <c r="G530" s="237"/>
      <c r="H530" s="240">
        <v>65.5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6" t="s">
        <v>145</v>
      </c>
      <c r="AU530" s="246" t="s">
        <v>91</v>
      </c>
      <c r="AV530" s="14" t="s">
        <v>91</v>
      </c>
      <c r="AW530" s="14" t="s">
        <v>42</v>
      </c>
      <c r="AX530" s="14" t="s">
        <v>89</v>
      </c>
      <c r="AY530" s="246" t="s">
        <v>134</v>
      </c>
    </row>
    <row r="531" s="14" customFormat="1">
      <c r="A531" s="14"/>
      <c r="B531" s="236"/>
      <c r="C531" s="237"/>
      <c r="D531" s="227" t="s">
        <v>145</v>
      </c>
      <c r="E531" s="237"/>
      <c r="F531" s="239" t="s">
        <v>666</v>
      </c>
      <c r="G531" s="237"/>
      <c r="H531" s="240">
        <v>75.325000000000003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145</v>
      </c>
      <c r="AU531" s="246" t="s">
        <v>91</v>
      </c>
      <c r="AV531" s="14" t="s">
        <v>91</v>
      </c>
      <c r="AW531" s="14" t="s">
        <v>4</v>
      </c>
      <c r="AX531" s="14" t="s">
        <v>89</v>
      </c>
      <c r="AY531" s="246" t="s">
        <v>134</v>
      </c>
    </row>
    <row r="532" s="2" customFormat="1" ht="24.15" customHeight="1">
      <c r="A532" s="41"/>
      <c r="B532" s="42"/>
      <c r="C532" s="207" t="s">
        <v>667</v>
      </c>
      <c r="D532" s="207" t="s">
        <v>136</v>
      </c>
      <c r="E532" s="208" t="s">
        <v>668</v>
      </c>
      <c r="F532" s="209" t="s">
        <v>669</v>
      </c>
      <c r="G532" s="210" t="s">
        <v>233</v>
      </c>
      <c r="H532" s="211">
        <v>361.89999999999998</v>
      </c>
      <c r="I532" s="212"/>
      <c r="J532" s="213">
        <f>ROUND(I532*H532,2)</f>
        <v>0</v>
      </c>
      <c r="K532" s="209" t="s">
        <v>140</v>
      </c>
      <c r="L532" s="47"/>
      <c r="M532" s="214" t="s">
        <v>44</v>
      </c>
      <c r="N532" s="215" t="s">
        <v>53</v>
      </c>
      <c r="O532" s="87"/>
      <c r="P532" s="216">
        <f>O532*H532</f>
        <v>0</v>
      </c>
      <c r="Q532" s="216">
        <v>6.9999999999999994E-05</v>
      </c>
      <c r="R532" s="216">
        <f>Q532*H532</f>
        <v>0.025332999999999998</v>
      </c>
      <c r="S532" s="216">
        <v>0</v>
      </c>
      <c r="T532" s="217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8" t="s">
        <v>225</v>
      </c>
      <c r="AT532" s="218" t="s">
        <v>136</v>
      </c>
      <c r="AU532" s="218" t="s">
        <v>91</v>
      </c>
      <c r="AY532" s="19" t="s">
        <v>134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19" t="s">
        <v>89</v>
      </c>
      <c r="BK532" s="219">
        <f>ROUND(I532*H532,2)</f>
        <v>0</v>
      </c>
      <c r="BL532" s="19" t="s">
        <v>225</v>
      </c>
      <c r="BM532" s="218" t="s">
        <v>670</v>
      </c>
    </row>
    <row r="533" s="2" customFormat="1">
      <c r="A533" s="41"/>
      <c r="B533" s="42"/>
      <c r="C533" s="43"/>
      <c r="D533" s="220" t="s">
        <v>143</v>
      </c>
      <c r="E533" s="43"/>
      <c r="F533" s="221" t="s">
        <v>671</v>
      </c>
      <c r="G533" s="43"/>
      <c r="H533" s="43"/>
      <c r="I533" s="222"/>
      <c r="J533" s="43"/>
      <c r="K533" s="43"/>
      <c r="L533" s="47"/>
      <c r="M533" s="223"/>
      <c r="N533" s="22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19" t="s">
        <v>143</v>
      </c>
      <c r="AU533" s="19" t="s">
        <v>91</v>
      </c>
    </row>
    <row r="534" s="13" customFormat="1">
      <c r="A534" s="13"/>
      <c r="B534" s="225"/>
      <c r="C534" s="226"/>
      <c r="D534" s="227" t="s">
        <v>145</v>
      </c>
      <c r="E534" s="228" t="s">
        <v>44</v>
      </c>
      <c r="F534" s="229" t="s">
        <v>146</v>
      </c>
      <c r="G534" s="226"/>
      <c r="H534" s="228" t="s">
        <v>44</v>
      </c>
      <c r="I534" s="230"/>
      <c r="J534" s="226"/>
      <c r="K534" s="226"/>
      <c r="L534" s="231"/>
      <c r="M534" s="232"/>
      <c r="N534" s="233"/>
      <c r="O534" s="233"/>
      <c r="P534" s="233"/>
      <c r="Q534" s="233"/>
      <c r="R534" s="233"/>
      <c r="S534" s="233"/>
      <c r="T534" s="23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5" t="s">
        <v>145</v>
      </c>
      <c r="AU534" s="235" t="s">
        <v>91</v>
      </c>
      <c r="AV534" s="13" t="s">
        <v>89</v>
      </c>
      <c r="AW534" s="13" t="s">
        <v>42</v>
      </c>
      <c r="AX534" s="13" t="s">
        <v>82</v>
      </c>
      <c r="AY534" s="235" t="s">
        <v>134</v>
      </c>
    </row>
    <row r="535" s="14" customFormat="1">
      <c r="A535" s="14"/>
      <c r="B535" s="236"/>
      <c r="C535" s="237"/>
      <c r="D535" s="227" t="s">
        <v>145</v>
      </c>
      <c r="E535" s="238" t="s">
        <v>44</v>
      </c>
      <c r="F535" s="239" t="s">
        <v>672</v>
      </c>
      <c r="G535" s="237"/>
      <c r="H535" s="240">
        <v>361.89999999999998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6" t="s">
        <v>145</v>
      </c>
      <c r="AU535" s="246" t="s">
        <v>91</v>
      </c>
      <c r="AV535" s="14" t="s">
        <v>91</v>
      </c>
      <c r="AW535" s="14" t="s">
        <v>42</v>
      </c>
      <c r="AX535" s="14" t="s">
        <v>82</v>
      </c>
      <c r="AY535" s="246" t="s">
        <v>134</v>
      </c>
    </row>
    <row r="536" s="15" customFormat="1">
      <c r="A536" s="15"/>
      <c r="B536" s="247"/>
      <c r="C536" s="248"/>
      <c r="D536" s="227" t="s">
        <v>145</v>
      </c>
      <c r="E536" s="249" t="s">
        <v>44</v>
      </c>
      <c r="F536" s="250" t="s">
        <v>148</v>
      </c>
      <c r="G536" s="248"/>
      <c r="H536" s="251">
        <v>361.89999999999998</v>
      </c>
      <c r="I536" s="252"/>
      <c r="J536" s="248"/>
      <c r="K536" s="248"/>
      <c r="L536" s="253"/>
      <c r="M536" s="254"/>
      <c r="N536" s="255"/>
      <c r="O536" s="255"/>
      <c r="P536" s="255"/>
      <c r="Q536" s="255"/>
      <c r="R536" s="255"/>
      <c r="S536" s="255"/>
      <c r="T536" s="256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7" t="s">
        <v>145</v>
      </c>
      <c r="AU536" s="257" t="s">
        <v>91</v>
      </c>
      <c r="AV536" s="15" t="s">
        <v>141</v>
      </c>
      <c r="AW536" s="15" t="s">
        <v>42</v>
      </c>
      <c r="AX536" s="15" t="s">
        <v>89</v>
      </c>
      <c r="AY536" s="257" t="s">
        <v>134</v>
      </c>
    </row>
    <row r="537" s="2" customFormat="1" ht="16.5" customHeight="1">
      <c r="A537" s="41"/>
      <c r="B537" s="42"/>
      <c r="C537" s="258" t="s">
        <v>673</v>
      </c>
      <c r="D537" s="258" t="s">
        <v>211</v>
      </c>
      <c r="E537" s="259" t="s">
        <v>674</v>
      </c>
      <c r="F537" s="260" t="s">
        <v>675</v>
      </c>
      <c r="G537" s="261" t="s">
        <v>278</v>
      </c>
      <c r="H537" s="262">
        <v>10.308999999999999</v>
      </c>
      <c r="I537" s="263"/>
      <c r="J537" s="264">
        <f>ROUND(I537*H537,2)</f>
        <v>0</v>
      </c>
      <c r="K537" s="260" t="s">
        <v>44</v>
      </c>
      <c r="L537" s="265"/>
      <c r="M537" s="266" t="s">
        <v>44</v>
      </c>
      <c r="N537" s="267" t="s">
        <v>53</v>
      </c>
      <c r="O537" s="87"/>
      <c r="P537" s="216">
        <f>O537*H537</f>
        <v>0</v>
      </c>
      <c r="Q537" s="216">
        <v>0.0015</v>
      </c>
      <c r="R537" s="216">
        <f>Q537*H537</f>
        <v>0.0154635</v>
      </c>
      <c r="S537" s="216">
        <v>0</v>
      </c>
      <c r="T537" s="217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8" t="s">
        <v>313</v>
      </c>
      <c r="AT537" s="218" t="s">
        <v>211</v>
      </c>
      <c r="AU537" s="218" t="s">
        <v>91</v>
      </c>
      <c r="AY537" s="19" t="s">
        <v>134</v>
      </c>
      <c r="BE537" s="219">
        <f>IF(N537="základní",J537,0)</f>
        <v>0</v>
      </c>
      <c r="BF537" s="219">
        <f>IF(N537="snížená",J537,0)</f>
        <v>0</v>
      </c>
      <c r="BG537" s="219">
        <f>IF(N537="zákl. přenesená",J537,0)</f>
        <v>0</v>
      </c>
      <c r="BH537" s="219">
        <f>IF(N537="sníž. přenesená",J537,0)</f>
        <v>0</v>
      </c>
      <c r="BI537" s="219">
        <f>IF(N537="nulová",J537,0)</f>
        <v>0</v>
      </c>
      <c r="BJ537" s="19" t="s">
        <v>89</v>
      </c>
      <c r="BK537" s="219">
        <f>ROUND(I537*H537,2)</f>
        <v>0</v>
      </c>
      <c r="BL537" s="19" t="s">
        <v>225</v>
      </c>
      <c r="BM537" s="218" t="s">
        <v>676</v>
      </c>
    </row>
    <row r="538" s="13" customFormat="1">
      <c r="A538" s="13"/>
      <c r="B538" s="225"/>
      <c r="C538" s="226"/>
      <c r="D538" s="227" t="s">
        <v>145</v>
      </c>
      <c r="E538" s="228" t="s">
        <v>44</v>
      </c>
      <c r="F538" s="229" t="s">
        <v>146</v>
      </c>
      <c r="G538" s="226"/>
      <c r="H538" s="228" t="s">
        <v>44</v>
      </c>
      <c r="I538" s="230"/>
      <c r="J538" s="226"/>
      <c r="K538" s="226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145</v>
      </c>
      <c r="AU538" s="235" t="s">
        <v>91</v>
      </c>
      <c r="AV538" s="13" t="s">
        <v>89</v>
      </c>
      <c r="AW538" s="13" t="s">
        <v>42</v>
      </c>
      <c r="AX538" s="13" t="s">
        <v>82</v>
      </c>
      <c r="AY538" s="235" t="s">
        <v>134</v>
      </c>
    </row>
    <row r="539" s="14" customFormat="1">
      <c r="A539" s="14"/>
      <c r="B539" s="236"/>
      <c r="C539" s="237"/>
      <c r="D539" s="227" t="s">
        <v>145</v>
      </c>
      <c r="E539" s="238" t="s">
        <v>44</v>
      </c>
      <c r="F539" s="239" t="s">
        <v>677</v>
      </c>
      <c r="G539" s="237"/>
      <c r="H539" s="240">
        <v>9.3719999999999999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145</v>
      </c>
      <c r="AU539" s="246" t="s">
        <v>91</v>
      </c>
      <c r="AV539" s="14" t="s">
        <v>91</v>
      </c>
      <c r="AW539" s="14" t="s">
        <v>42</v>
      </c>
      <c r="AX539" s="14" t="s">
        <v>89</v>
      </c>
      <c r="AY539" s="246" t="s">
        <v>134</v>
      </c>
    </row>
    <row r="540" s="14" customFormat="1">
      <c r="A540" s="14"/>
      <c r="B540" s="236"/>
      <c r="C540" s="237"/>
      <c r="D540" s="227" t="s">
        <v>145</v>
      </c>
      <c r="E540" s="237"/>
      <c r="F540" s="239" t="s">
        <v>678</v>
      </c>
      <c r="G540" s="237"/>
      <c r="H540" s="240">
        <v>10.308999999999999</v>
      </c>
      <c r="I540" s="241"/>
      <c r="J540" s="237"/>
      <c r="K540" s="237"/>
      <c r="L540" s="242"/>
      <c r="M540" s="243"/>
      <c r="N540" s="244"/>
      <c r="O540" s="244"/>
      <c r="P540" s="244"/>
      <c r="Q540" s="244"/>
      <c r="R540" s="244"/>
      <c r="S540" s="244"/>
      <c r="T540" s="24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6" t="s">
        <v>145</v>
      </c>
      <c r="AU540" s="246" t="s">
        <v>91</v>
      </c>
      <c r="AV540" s="14" t="s">
        <v>91</v>
      </c>
      <c r="AW540" s="14" t="s">
        <v>4</v>
      </c>
      <c r="AX540" s="14" t="s">
        <v>89</v>
      </c>
      <c r="AY540" s="246" t="s">
        <v>134</v>
      </c>
    </row>
    <row r="541" s="2" customFormat="1" ht="16.5" customHeight="1">
      <c r="A541" s="41"/>
      <c r="B541" s="42"/>
      <c r="C541" s="258" t="s">
        <v>679</v>
      </c>
      <c r="D541" s="258" t="s">
        <v>211</v>
      </c>
      <c r="E541" s="259" t="s">
        <v>680</v>
      </c>
      <c r="F541" s="260" t="s">
        <v>681</v>
      </c>
      <c r="G541" s="261" t="s">
        <v>285</v>
      </c>
      <c r="H541" s="262">
        <v>34</v>
      </c>
      <c r="I541" s="263"/>
      <c r="J541" s="264">
        <f>ROUND(I541*H541,2)</f>
        <v>0</v>
      </c>
      <c r="K541" s="260" t="s">
        <v>44</v>
      </c>
      <c r="L541" s="265"/>
      <c r="M541" s="266" t="s">
        <v>44</v>
      </c>
      <c r="N541" s="267" t="s">
        <v>53</v>
      </c>
      <c r="O541" s="87"/>
      <c r="P541" s="216">
        <f>O541*H541</f>
        <v>0</v>
      </c>
      <c r="Q541" s="216">
        <v>6.0000000000000002E-05</v>
      </c>
      <c r="R541" s="216">
        <f>Q541*H541</f>
        <v>0.0020400000000000001</v>
      </c>
      <c r="S541" s="216">
        <v>0</v>
      </c>
      <c r="T541" s="217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8" t="s">
        <v>313</v>
      </c>
      <c r="AT541" s="218" t="s">
        <v>211</v>
      </c>
      <c r="AU541" s="218" t="s">
        <v>91</v>
      </c>
      <c r="AY541" s="19" t="s">
        <v>134</v>
      </c>
      <c r="BE541" s="219">
        <f>IF(N541="základní",J541,0)</f>
        <v>0</v>
      </c>
      <c r="BF541" s="219">
        <f>IF(N541="snížená",J541,0)</f>
        <v>0</v>
      </c>
      <c r="BG541" s="219">
        <f>IF(N541="zákl. přenesená",J541,0)</f>
        <v>0</v>
      </c>
      <c r="BH541" s="219">
        <f>IF(N541="sníž. přenesená",J541,0)</f>
        <v>0</v>
      </c>
      <c r="BI541" s="219">
        <f>IF(N541="nulová",J541,0)</f>
        <v>0</v>
      </c>
      <c r="BJ541" s="19" t="s">
        <v>89</v>
      </c>
      <c r="BK541" s="219">
        <f>ROUND(I541*H541,2)</f>
        <v>0</v>
      </c>
      <c r="BL541" s="19" t="s">
        <v>225</v>
      </c>
      <c r="BM541" s="218" t="s">
        <v>682</v>
      </c>
    </row>
    <row r="542" s="13" customFormat="1">
      <c r="A542" s="13"/>
      <c r="B542" s="225"/>
      <c r="C542" s="226"/>
      <c r="D542" s="227" t="s">
        <v>145</v>
      </c>
      <c r="E542" s="228" t="s">
        <v>44</v>
      </c>
      <c r="F542" s="229" t="s">
        <v>146</v>
      </c>
      <c r="G542" s="226"/>
      <c r="H542" s="228" t="s">
        <v>44</v>
      </c>
      <c r="I542" s="230"/>
      <c r="J542" s="226"/>
      <c r="K542" s="226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145</v>
      </c>
      <c r="AU542" s="235" t="s">
        <v>91</v>
      </c>
      <c r="AV542" s="13" t="s">
        <v>89</v>
      </c>
      <c r="AW542" s="13" t="s">
        <v>42</v>
      </c>
      <c r="AX542" s="13" t="s">
        <v>82</v>
      </c>
      <c r="AY542" s="235" t="s">
        <v>134</v>
      </c>
    </row>
    <row r="543" s="14" customFormat="1">
      <c r="A543" s="14"/>
      <c r="B543" s="236"/>
      <c r="C543" s="237"/>
      <c r="D543" s="227" t="s">
        <v>145</v>
      </c>
      <c r="E543" s="238" t="s">
        <v>44</v>
      </c>
      <c r="F543" s="239" t="s">
        <v>324</v>
      </c>
      <c r="G543" s="237"/>
      <c r="H543" s="240">
        <v>34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145</v>
      </c>
      <c r="AU543" s="246" t="s">
        <v>91</v>
      </c>
      <c r="AV543" s="14" t="s">
        <v>91</v>
      </c>
      <c r="AW543" s="14" t="s">
        <v>42</v>
      </c>
      <c r="AX543" s="14" t="s">
        <v>89</v>
      </c>
      <c r="AY543" s="246" t="s">
        <v>134</v>
      </c>
    </row>
    <row r="544" s="2" customFormat="1" ht="21.75" customHeight="1">
      <c r="A544" s="41"/>
      <c r="B544" s="42"/>
      <c r="C544" s="258" t="s">
        <v>683</v>
      </c>
      <c r="D544" s="258" t="s">
        <v>211</v>
      </c>
      <c r="E544" s="259" t="s">
        <v>684</v>
      </c>
      <c r="F544" s="260" t="s">
        <v>685</v>
      </c>
      <c r="G544" s="261" t="s">
        <v>196</v>
      </c>
      <c r="H544" s="262">
        <v>0.0040000000000000001</v>
      </c>
      <c r="I544" s="263"/>
      <c r="J544" s="264">
        <f>ROUND(I544*H544,2)</f>
        <v>0</v>
      </c>
      <c r="K544" s="260" t="s">
        <v>140</v>
      </c>
      <c r="L544" s="265"/>
      <c r="M544" s="266" t="s">
        <v>44</v>
      </c>
      <c r="N544" s="267" t="s">
        <v>53</v>
      </c>
      <c r="O544" s="87"/>
      <c r="P544" s="216">
        <f>O544*H544</f>
        <v>0</v>
      </c>
      <c r="Q544" s="216">
        <v>1</v>
      </c>
      <c r="R544" s="216">
        <f>Q544*H544</f>
        <v>0.0040000000000000001</v>
      </c>
      <c r="S544" s="216">
        <v>0</v>
      </c>
      <c r="T544" s="217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8" t="s">
        <v>183</v>
      </c>
      <c r="AT544" s="218" t="s">
        <v>211</v>
      </c>
      <c r="AU544" s="218" t="s">
        <v>91</v>
      </c>
      <c r="AY544" s="19" t="s">
        <v>134</v>
      </c>
      <c r="BE544" s="219">
        <f>IF(N544="základní",J544,0)</f>
        <v>0</v>
      </c>
      <c r="BF544" s="219">
        <f>IF(N544="snížená",J544,0)</f>
        <v>0</v>
      </c>
      <c r="BG544" s="219">
        <f>IF(N544="zákl. přenesená",J544,0)</f>
        <v>0</v>
      </c>
      <c r="BH544" s="219">
        <f>IF(N544="sníž. přenesená",J544,0)</f>
        <v>0</v>
      </c>
      <c r="BI544" s="219">
        <f>IF(N544="nulová",J544,0)</f>
        <v>0</v>
      </c>
      <c r="BJ544" s="19" t="s">
        <v>89</v>
      </c>
      <c r="BK544" s="219">
        <f>ROUND(I544*H544,2)</f>
        <v>0</v>
      </c>
      <c r="BL544" s="19" t="s">
        <v>141</v>
      </c>
      <c r="BM544" s="218" t="s">
        <v>686</v>
      </c>
    </row>
    <row r="545" s="13" customFormat="1">
      <c r="A545" s="13"/>
      <c r="B545" s="225"/>
      <c r="C545" s="226"/>
      <c r="D545" s="227" t="s">
        <v>145</v>
      </c>
      <c r="E545" s="228" t="s">
        <v>44</v>
      </c>
      <c r="F545" s="229" t="s">
        <v>146</v>
      </c>
      <c r="G545" s="226"/>
      <c r="H545" s="228" t="s">
        <v>44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145</v>
      </c>
      <c r="AU545" s="235" t="s">
        <v>91</v>
      </c>
      <c r="AV545" s="13" t="s">
        <v>89</v>
      </c>
      <c r="AW545" s="13" t="s">
        <v>42</v>
      </c>
      <c r="AX545" s="13" t="s">
        <v>82</v>
      </c>
      <c r="AY545" s="235" t="s">
        <v>134</v>
      </c>
    </row>
    <row r="546" s="14" customFormat="1">
      <c r="A546" s="14"/>
      <c r="B546" s="236"/>
      <c r="C546" s="237"/>
      <c r="D546" s="227" t="s">
        <v>145</v>
      </c>
      <c r="E546" s="238" t="s">
        <v>44</v>
      </c>
      <c r="F546" s="239" t="s">
        <v>687</v>
      </c>
      <c r="G546" s="237"/>
      <c r="H546" s="240">
        <v>0.0040000000000000001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145</v>
      </c>
      <c r="AU546" s="246" t="s">
        <v>91</v>
      </c>
      <c r="AV546" s="14" t="s">
        <v>91</v>
      </c>
      <c r="AW546" s="14" t="s">
        <v>42</v>
      </c>
      <c r="AX546" s="14" t="s">
        <v>89</v>
      </c>
      <c r="AY546" s="246" t="s">
        <v>134</v>
      </c>
    </row>
    <row r="547" s="14" customFormat="1">
      <c r="A547" s="14"/>
      <c r="B547" s="236"/>
      <c r="C547" s="237"/>
      <c r="D547" s="227" t="s">
        <v>145</v>
      </c>
      <c r="E547" s="237"/>
      <c r="F547" s="239" t="s">
        <v>688</v>
      </c>
      <c r="G547" s="237"/>
      <c r="H547" s="240">
        <v>0.0040000000000000001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6" t="s">
        <v>145</v>
      </c>
      <c r="AU547" s="246" t="s">
        <v>91</v>
      </c>
      <c r="AV547" s="14" t="s">
        <v>91</v>
      </c>
      <c r="AW547" s="14" t="s">
        <v>4</v>
      </c>
      <c r="AX547" s="14" t="s">
        <v>89</v>
      </c>
      <c r="AY547" s="246" t="s">
        <v>134</v>
      </c>
    </row>
    <row r="548" s="2" customFormat="1" ht="21.75" customHeight="1">
      <c r="A548" s="41"/>
      <c r="B548" s="42"/>
      <c r="C548" s="258" t="s">
        <v>689</v>
      </c>
      <c r="D548" s="258" t="s">
        <v>211</v>
      </c>
      <c r="E548" s="259" t="s">
        <v>690</v>
      </c>
      <c r="F548" s="260" t="s">
        <v>691</v>
      </c>
      <c r="G548" s="261" t="s">
        <v>196</v>
      </c>
      <c r="H548" s="262">
        <v>0.0060000000000000001</v>
      </c>
      <c r="I548" s="263"/>
      <c r="J548" s="264">
        <f>ROUND(I548*H548,2)</f>
        <v>0</v>
      </c>
      <c r="K548" s="260" t="s">
        <v>140</v>
      </c>
      <c r="L548" s="265"/>
      <c r="M548" s="266" t="s">
        <v>44</v>
      </c>
      <c r="N548" s="267" t="s">
        <v>53</v>
      </c>
      <c r="O548" s="87"/>
      <c r="P548" s="216">
        <f>O548*H548</f>
        <v>0</v>
      </c>
      <c r="Q548" s="216">
        <v>1</v>
      </c>
      <c r="R548" s="216">
        <f>Q548*H548</f>
        <v>0.0060000000000000001</v>
      </c>
      <c r="S548" s="216">
        <v>0</v>
      </c>
      <c r="T548" s="21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183</v>
      </c>
      <c r="AT548" s="218" t="s">
        <v>211</v>
      </c>
      <c r="AU548" s="218" t="s">
        <v>91</v>
      </c>
      <c r="AY548" s="19" t="s">
        <v>134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19" t="s">
        <v>89</v>
      </c>
      <c r="BK548" s="219">
        <f>ROUND(I548*H548,2)</f>
        <v>0</v>
      </c>
      <c r="BL548" s="19" t="s">
        <v>141</v>
      </c>
      <c r="BM548" s="218" t="s">
        <v>692</v>
      </c>
    </row>
    <row r="549" s="13" customFormat="1">
      <c r="A549" s="13"/>
      <c r="B549" s="225"/>
      <c r="C549" s="226"/>
      <c r="D549" s="227" t="s">
        <v>145</v>
      </c>
      <c r="E549" s="228" t="s">
        <v>44</v>
      </c>
      <c r="F549" s="229" t="s">
        <v>146</v>
      </c>
      <c r="G549" s="226"/>
      <c r="H549" s="228" t="s">
        <v>44</v>
      </c>
      <c r="I549" s="230"/>
      <c r="J549" s="226"/>
      <c r="K549" s="226"/>
      <c r="L549" s="231"/>
      <c r="M549" s="232"/>
      <c r="N549" s="233"/>
      <c r="O549" s="233"/>
      <c r="P549" s="233"/>
      <c r="Q549" s="233"/>
      <c r="R549" s="233"/>
      <c r="S549" s="233"/>
      <c r="T549" s="23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5" t="s">
        <v>145</v>
      </c>
      <c r="AU549" s="235" t="s">
        <v>91</v>
      </c>
      <c r="AV549" s="13" t="s">
        <v>89</v>
      </c>
      <c r="AW549" s="13" t="s">
        <v>42</v>
      </c>
      <c r="AX549" s="13" t="s">
        <v>82</v>
      </c>
      <c r="AY549" s="235" t="s">
        <v>134</v>
      </c>
    </row>
    <row r="550" s="14" customFormat="1">
      <c r="A550" s="14"/>
      <c r="B550" s="236"/>
      <c r="C550" s="237"/>
      <c r="D550" s="227" t="s">
        <v>145</v>
      </c>
      <c r="E550" s="238" t="s">
        <v>44</v>
      </c>
      <c r="F550" s="239" t="s">
        <v>693</v>
      </c>
      <c r="G550" s="237"/>
      <c r="H550" s="240">
        <v>0.0050000000000000001</v>
      </c>
      <c r="I550" s="241"/>
      <c r="J550" s="237"/>
      <c r="K550" s="237"/>
      <c r="L550" s="242"/>
      <c r="M550" s="243"/>
      <c r="N550" s="244"/>
      <c r="O550" s="244"/>
      <c r="P550" s="244"/>
      <c r="Q550" s="244"/>
      <c r="R550" s="244"/>
      <c r="S550" s="244"/>
      <c r="T550" s="24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6" t="s">
        <v>145</v>
      </c>
      <c r="AU550" s="246" t="s">
        <v>91</v>
      </c>
      <c r="AV550" s="14" t="s">
        <v>91</v>
      </c>
      <c r="AW550" s="14" t="s">
        <v>42</v>
      </c>
      <c r="AX550" s="14" t="s">
        <v>89</v>
      </c>
      <c r="AY550" s="246" t="s">
        <v>134</v>
      </c>
    </row>
    <row r="551" s="14" customFormat="1">
      <c r="A551" s="14"/>
      <c r="B551" s="236"/>
      <c r="C551" s="237"/>
      <c r="D551" s="227" t="s">
        <v>145</v>
      </c>
      <c r="E551" s="237"/>
      <c r="F551" s="239" t="s">
        <v>694</v>
      </c>
      <c r="G551" s="237"/>
      <c r="H551" s="240">
        <v>0.0060000000000000001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6" t="s">
        <v>145</v>
      </c>
      <c r="AU551" s="246" t="s">
        <v>91</v>
      </c>
      <c r="AV551" s="14" t="s">
        <v>91</v>
      </c>
      <c r="AW551" s="14" t="s">
        <v>4</v>
      </c>
      <c r="AX551" s="14" t="s">
        <v>89</v>
      </c>
      <c r="AY551" s="246" t="s">
        <v>134</v>
      </c>
    </row>
    <row r="552" s="2" customFormat="1" ht="21.75" customHeight="1">
      <c r="A552" s="41"/>
      <c r="B552" s="42"/>
      <c r="C552" s="258" t="s">
        <v>695</v>
      </c>
      <c r="D552" s="258" t="s">
        <v>211</v>
      </c>
      <c r="E552" s="259" t="s">
        <v>696</v>
      </c>
      <c r="F552" s="260" t="s">
        <v>697</v>
      </c>
      <c r="G552" s="261" t="s">
        <v>196</v>
      </c>
      <c r="H552" s="262">
        <v>0.001</v>
      </c>
      <c r="I552" s="263"/>
      <c r="J552" s="264">
        <f>ROUND(I552*H552,2)</f>
        <v>0</v>
      </c>
      <c r="K552" s="260" t="s">
        <v>140</v>
      </c>
      <c r="L552" s="265"/>
      <c r="M552" s="266" t="s">
        <v>44</v>
      </c>
      <c r="N552" s="267" t="s">
        <v>53</v>
      </c>
      <c r="O552" s="87"/>
      <c r="P552" s="216">
        <f>O552*H552</f>
        <v>0</v>
      </c>
      <c r="Q552" s="216">
        <v>1</v>
      </c>
      <c r="R552" s="216">
        <f>Q552*H552</f>
        <v>0.001</v>
      </c>
      <c r="S552" s="216">
        <v>0</v>
      </c>
      <c r="T552" s="21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183</v>
      </c>
      <c r="AT552" s="218" t="s">
        <v>211</v>
      </c>
      <c r="AU552" s="218" t="s">
        <v>91</v>
      </c>
      <c r="AY552" s="19" t="s">
        <v>134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19" t="s">
        <v>89</v>
      </c>
      <c r="BK552" s="219">
        <f>ROUND(I552*H552,2)</f>
        <v>0</v>
      </c>
      <c r="BL552" s="19" t="s">
        <v>141</v>
      </c>
      <c r="BM552" s="218" t="s">
        <v>698</v>
      </c>
    </row>
    <row r="553" s="13" customFormat="1">
      <c r="A553" s="13"/>
      <c r="B553" s="225"/>
      <c r="C553" s="226"/>
      <c r="D553" s="227" t="s">
        <v>145</v>
      </c>
      <c r="E553" s="228" t="s">
        <v>44</v>
      </c>
      <c r="F553" s="229" t="s">
        <v>146</v>
      </c>
      <c r="G553" s="226"/>
      <c r="H553" s="228" t="s">
        <v>44</v>
      </c>
      <c r="I553" s="230"/>
      <c r="J553" s="226"/>
      <c r="K553" s="226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145</v>
      </c>
      <c r="AU553" s="235" t="s">
        <v>91</v>
      </c>
      <c r="AV553" s="13" t="s">
        <v>89</v>
      </c>
      <c r="AW553" s="13" t="s">
        <v>42</v>
      </c>
      <c r="AX553" s="13" t="s">
        <v>82</v>
      </c>
      <c r="AY553" s="235" t="s">
        <v>134</v>
      </c>
    </row>
    <row r="554" s="14" customFormat="1">
      <c r="A554" s="14"/>
      <c r="B554" s="236"/>
      <c r="C554" s="237"/>
      <c r="D554" s="227" t="s">
        <v>145</v>
      </c>
      <c r="E554" s="238" t="s">
        <v>44</v>
      </c>
      <c r="F554" s="239" t="s">
        <v>699</v>
      </c>
      <c r="G554" s="237"/>
      <c r="H554" s="240">
        <v>0.001</v>
      </c>
      <c r="I554" s="241"/>
      <c r="J554" s="237"/>
      <c r="K554" s="237"/>
      <c r="L554" s="242"/>
      <c r="M554" s="243"/>
      <c r="N554" s="244"/>
      <c r="O554" s="244"/>
      <c r="P554" s="244"/>
      <c r="Q554" s="244"/>
      <c r="R554" s="244"/>
      <c r="S554" s="244"/>
      <c r="T554" s="24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6" t="s">
        <v>145</v>
      </c>
      <c r="AU554" s="246" t="s">
        <v>91</v>
      </c>
      <c r="AV554" s="14" t="s">
        <v>91</v>
      </c>
      <c r="AW554" s="14" t="s">
        <v>42</v>
      </c>
      <c r="AX554" s="14" t="s">
        <v>89</v>
      </c>
      <c r="AY554" s="246" t="s">
        <v>134</v>
      </c>
    </row>
    <row r="555" s="14" customFormat="1">
      <c r="A555" s="14"/>
      <c r="B555" s="236"/>
      <c r="C555" s="237"/>
      <c r="D555" s="227" t="s">
        <v>145</v>
      </c>
      <c r="E555" s="237"/>
      <c r="F555" s="239" t="s">
        <v>700</v>
      </c>
      <c r="G555" s="237"/>
      <c r="H555" s="240">
        <v>0.001</v>
      </c>
      <c r="I555" s="241"/>
      <c r="J555" s="237"/>
      <c r="K555" s="237"/>
      <c r="L555" s="242"/>
      <c r="M555" s="243"/>
      <c r="N555" s="244"/>
      <c r="O555" s="244"/>
      <c r="P555" s="244"/>
      <c r="Q555" s="244"/>
      <c r="R555" s="244"/>
      <c r="S555" s="244"/>
      <c r="T555" s="245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6" t="s">
        <v>145</v>
      </c>
      <c r="AU555" s="246" t="s">
        <v>91</v>
      </c>
      <c r="AV555" s="14" t="s">
        <v>91</v>
      </c>
      <c r="AW555" s="14" t="s">
        <v>4</v>
      </c>
      <c r="AX555" s="14" t="s">
        <v>89</v>
      </c>
      <c r="AY555" s="246" t="s">
        <v>134</v>
      </c>
    </row>
    <row r="556" s="2" customFormat="1" ht="21.75" customHeight="1">
      <c r="A556" s="41"/>
      <c r="B556" s="42"/>
      <c r="C556" s="258" t="s">
        <v>701</v>
      </c>
      <c r="D556" s="258" t="s">
        <v>211</v>
      </c>
      <c r="E556" s="259" t="s">
        <v>702</v>
      </c>
      <c r="F556" s="260" t="s">
        <v>703</v>
      </c>
      <c r="G556" s="261" t="s">
        <v>196</v>
      </c>
      <c r="H556" s="262">
        <v>0.002</v>
      </c>
      <c r="I556" s="263"/>
      <c r="J556" s="264">
        <f>ROUND(I556*H556,2)</f>
        <v>0</v>
      </c>
      <c r="K556" s="260" t="s">
        <v>140</v>
      </c>
      <c r="L556" s="265"/>
      <c r="M556" s="266" t="s">
        <v>44</v>
      </c>
      <c r="N556" s="267" t="s">
        <v>53</v>
      </c>
      <c r="O556" s="87"/>
      <c r="P556" s="216">
        <f>O556*H556</f>
        <v>0</v>
      </c>
      <c r="Q556" s="216">
        <v>1</v>
      </c>
      <c r="R556" s="216">
        <f>Q556*H556</f>
        <v>0.002</v>
      </c>
      <c r="S556" s="216">
        <v>0</v>
      </c>
      <c r="T556" s="21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8" t="s">
        <v>183</v>
      </c>
      <c r="AT556" s="218" t="s">
        <v>211</v>
      </c>
      <c r="AU556" s="218" t="s">
        <v>91</v>
      </c>
      <c r="AY556" s="19" t="s">
        <v>134</v>
      </c>
      <c r="BE556" s="219">
        <f>IF(N556="základní",J556,0)</f>
        <v>0</v>
      </c>
      <c r="BF556" s="219">
        <f>IF(N556="snížená",J556,0)</f>
        <v>0</v>
      </c>
      <c r="BG556" s="219">
        <f>IF(N556="zákl. přenesená",J556,0)</f>
        <v>0</v>
      </c>
      <c r="BH556" s="219">
        <f>IF(N556="sníž. přenesená",J556,0)</f>
        <v>0</v>
      </c>
      <c r="BI556" s="219">
        <f>IF(N556="nulová",J556,0)</f>
        <v>0</v>
      </c>
      <c r="BJ556" s="19" t="s">
        <v>89</v>
      </c>
      <c r="BK556" s="219">
        <f>ROUND(I556*H556,2)</f>
        <v>0</v>
      </c>
      <c r="BL556" s="19" t="s">
        <v>141</v>
      </c>
      <c r="BM556" s="218" t="s">
        <v>704</v>
      </c>
    </row>
    <row r="557" s="13" customFormat="1">
      <c r="A557" s="13"/>
      <c r="B557" s="225"/>
      <c r="C557" s="226"/>
      <c r="D557" s="227" t="s">
        <v>145</v>
      </c>
      <c r="E557" s="228" t="s">
        <v>44</v>
      </c>
      <c r="F557" s="229" t="s">
        <v>146</v>
      </c>
      <c r="G557" s="226"/>
      <c r="H557" s="228" t="s">
        <v>44</v>
      </c>
      <c r="I557" s="230"/>
      <c r="J557" s="226"/>
      <c r="K557" s="226"/>
      <c r="L557" s="231"/>
      <c r="M557" s="232"/>
      <c r="N557" s="233"/>
      <c r="O557" s="233"/>
      <c r="P557" s="233"/>
      <c r="Q557" s="233"/>
      <c r="R557" s="233"/>
      <c r="S557" s="233"/>
      <c r="T557" s="23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5" t="s">
        <v>145</v>
      </c>
      <c r="AU557" s="235" t="s">
        <v>91</v>
      </c>
      <c r="AV557" s="13" t="s">
        <v>89</v>
      </c>
      <c r="AW557" s="13" t="s">
        <v>42</v>
      </c>
      <c r="AX557" s="13" t="s">
        <v>82</v>
      </c>
      <c r="AY557" s="235" t="s">
        <v>134</v>
      </c>
    </row>
    <row r="558" s="14" customFormat="1">
      <c r="A558" s="14"/>
      <c r="B558" s="236"/>
      <c r="C558" s="237"/>
      <c r="D558" s="227" t="s">
        <v>145</v>
      </c>
      <c r="E558" s="238" t="s">
        <v>44</v>
      </c>
      <c r="F558" s="239" t="s">
        <v>705</v>
      </c>
      <c r="G558" s="237"/>
      <c r="H558" s="240">
        <v>0.002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6" t="s">
        <v>145</v>
      </c>
      <c r="AU558" s="246" t="s">
        <v>91</v>
      </c>
      <c r="AV558" s="14" t="s">
        <v>91</v>
      </c>
      <c r="AW558" s="14" t="s">
        <v>42</v>
      </c>
      <c r="AX558" s="14" t="s">
        <v>89</v>
      </c>
      <c r="AY558" s="246" t="s">
        <v>134</v>
      </c>
    </row>
    <row r="559" s="14" customFormat="1">
      <c r="A559" s="14"/>
      <c r="B559" s="236"/>
      <c r="C559" s="237"/>
      <c r="D559" s="227" t="s">
        <v>145</v>
      </c>
      <c r="E559" s="237"/>
      <c r="F559" s="239" t="s">
        <v>706</v>
      </c>
      <c r="G559" s="237"/>
      <c r="H559" s="240">
        <v>0.002</v>
      </c>
      <c r="I559" s="241"/>
      <c r="J559" s="237"/>
      <c r="K559" s="237"/>
      <c r="L559" s="242"/>
      <c r="M559" s="243"/>
      <c r="N559" s="244"/>
      <c r="O559" s="244"/>
      <c r="P559" s="244"/>
      <c r="Q559" s="244"/>
      <c r="R559" s="244"/>
      <c r="S559" s="244"/>
      <c r="T559" s="24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6" t="s">
        <v>145</v>
      </c>
      <c r="AU559" s="246" t="s">
        <v>91</v>
      </c>
      <c r="AV559" s="14" t="s">
        <v>91</v>
      </c>
      <c r="AW559" s="14" t="s">
        <v>4</v>
      </c>
      <c r="AX559" s="14" t="s">
        <v>89</v>
      </c>
      <c r="AY559" s="246" t="s">
        <v>134</v>
      </c>
    </row>
    <row r="560" s="2" customFormat="1" ht="21.75" customHeight="1">
      <c r="A560" s="41"/>
      <c r="B560" s="42"/>
      <c r="C560" s="258" t="s">
        <v>707</v>
      </c>
      <c r="D560" s="258" t="s">
        <v>211</v>
      </c>
      <c r="E560" s="259" t="s">
        <v>708</v>
      </c>
      <c r="F560" s="260" t="s">
        <v>709</v>
      </c>
      <c r="G560" s="261" t="s">
        <v>196</v>
      </c>
      <c r="H560" s="262">
        <v>0.01</v>
      </c>
      <c r="I560" s="263"/>
      <c r="J560" s="264">
        <f>ROUND(I560*H560,2)</f>
        <v>0</v>
      </c>
      <c r="K560" s="260" t="s">
        <v>140</v>
      </c>
      <c r="L560" s="265"/>
      <c r="M560" s="266" t="s">
        <v>44</v>
      </c>
      <c r="N560" s="267" t="s">
        <v>53</v>
      </c>
      <c r="O560" s="87"/>
      <c r="P560" s="216">
        <f>O560*H560</f>
        <v>0</v>
      </c>
      <c r="Q560" s="216">
        <v>1</v>
      </c>
      <c r="R560" s="216">
        <f>Q560*H560</f>
        <v>0.01</v>
      </c>
      <c r="S560" s="216">
        <v>0</v>
      </c>
      <c r="T560" s="217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8" t="s">
        <v>183</v>
      </c>
      <c r="AT560" s="218" t="s">
        <v>211</v>
      </c>
      <c r="AU560" s="218" t="s">
        <v>91</v>
      </c>
      <c r="AY560" s="19" t="s">
        <v>134</v>
      </c>
      <c r="BE560" s="219">
        <f>IF(N560="základní",J560,0)</f>
        <v>0</v>
      </c>
      <c r="BF560" s="219">
        <f>IF(N560="snížená",J560,0)</f>
        <v>0</v>
      </c>
      <c r="BG560" s="219">
        <f>IF(N560="zákl. přenesená",J560,0)</f>
        <v>0</v>
      </c>
      <c r="BH560" s="219">
        <f>IF(N560="sníž. přenesená",J560,0)</f>
        <v>0</v>
      </c>
      <c r="BI560" s="219">
        <f>IF(N560="nulová",J560,0)</f>
        <v>0</v>
      </c>
      <c r="BJ560" s="19" t="s">
        <v>89</v>
      </c>
      <c r="BK560" s="219">
        <f>ROUND(I560*H560,2)</f>
        <v>0</v>
      </c>
      <c r="BL560" s="19" t="s">
        <v>141</v>
      </c>
      <c r="BM560" s="218" t="s">
        <v>710</v>
      </c>
    </row>
    <row r="561" s="13" customFormat="1">
      <c r="A561" s="13"/>
      <c r="B561" s="225"/>
      <c r="C561" s="226"/>
      <c r="D561" s="227" t="s">
        <v>145</v>
      </c>
      <c r="E561" s="228" t="s">
        <v>44</v>
      </c>
      <c r="F561" s="229" t="s">
        <v>146</v>
      </c>
      <c r="G561" s="226"/>
      <c r="H561" s="228" t="s">
        <v>44</v>
      </c>
      <c r="I561" s="230"/>
      <c r="J561" s="226"/>
      <c r="K561" s="226"/>
      <c r="L561" s="231"/>
      <c r="M561" s="232"/>
      <c r="N561" s="233"/>
      <c r="O561" s="233"/>
      <c r="P561" s="233"/>
      <c r="Q561" s="233"/>
      <c r="R561" s="233"/>
      <c r="S561" s="233"/>
      <c r="T561" s="23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5" t="s">
        <v>145</v>
      </c>
      <c r="AU561" s="235" t="s">
        <v>91</v>
      </c>
      <c r="AV561" s="13" t="s">
        <v>89</v>
      </c>
      <c r="AW561" s="13" t="s">
        <v>42</v>
      </c>
      <c r="AX561" s="13" t="s">
        <v>82</v>
      </c>
      <c r="AY561" s="235" t="s">
        <v>134</v>
      </c>
    </row>
    <row r="562" s="14" customFormat="1">
      <c r="A562" s="14"/>
      <c r="B562" s="236"/>
      <c r="C562" s="237"/>
      <c r="D562" s="227" t="s">
        <v>145</v>
      </c>
      <c r="E562" s="238" t="s">
        <v>44</v>
      </c>
      <c r="F562" s="239" t="s">
        <v>711</v>
      </c>
      <c r="G562" s="237"/>
      <c r="H562" s="240">
        <v>0.0089999999999999993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145</v>
      </c>
      <c r="AU562" s="246" t="s">
        <v>91</v>
      </c>
      <c r="AV562" s="14" t="s">
        <v>91</v>
      </c>
      <c r="AW562" s="14" t="s">
        <v>42</v>
      </c>
      <c r="AX562" s="14" t="s">
        <v>89</v>
      </c>
      <c r="AY562" s="246" t="s">
        <v>134</v>
      </c>
    </row>
    <row r="563" s="14" customFormat="1">
      <c r="A563" s="14"/>
      <c r="B563" s="236"/>
      <c r="C563" s="237"/>
      <c r="D563" s="227" t="s">
        <v>145</v>
      </c>
      <c r="E563" s="237"/>
      <c r="F563" s="239" t="s">
        <v>712</v>
      </c>
      <c r="G563" s="237"/>
      <c r="H563" s="240">
        <v>0.01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145</v>
      </c>
      <c r="AU563" s="246" t="s">
        <v>91</v>
      </c>
      <c r="AV563" s="14" t="s">
        <v>91</v>
      </c>
      <c r="AW563" s="14" t="s">
        <v>4</v>
      </c>
      <c r="AX563" s="14" t="s">
        <v>89</v>
      </c>
      <c r="AY563" s="246" t="s">
        <v>134</v>
      </c>
    </row>
    <row r="564" s="2" customFormat="1" ht="21.75" customHeight="1">
      <c r="A564" s="41"/>
      <c r="B564" s="42"/>
      <c r="C564" s="258" t="s">
        <v>713</v>
      </c>
      <c r="D564" s="258" t="s">
        <v>211</v>
      </c>
      <c r="E564" s="259" t="s">
        <v>714</v>
      </c>
      <c r="F564" s="260" t="s">
        <v>715</v>
      </c>
      <c r="G564" s="261" t="s">
        <v>196</v>
      </c>
      <c r="H564" s="262">
        <v>0.0089999999999999993</v>
      </c>
      <c r="I564" s="263"/>
      <c r="J564" s="264">
        <f>ROUND(I564*H564,2)</f>
        <v>0</v>
      </c>
      <c r="K564" s="260" t="s">
        <v>44</v>
      </c>
      <c r="L564" s="265"/>
      <c r="M564" s="266" t="s">
        <v>44</v>
      </c>
      <c r="N564" s="267" t="s">
        <v>53</v>
      </c>
      <c r="O564" s="87"/>
      <c r="P564" s="216">
        <f>O564*H564</f>
        <v>0</v>
      </c>
      <c r="Q564" s="216">
        <v>1</v>
      </c>
      <c r="R564" s="216">
        <f>Q564*H564</f>
        <v>0.0089999999999999993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183</v>
      </c>
      <c r="AT564" s="218" t="s">
        <v>211</v>
      </c>
      <c r="AU564" s="218" t="s">
        <v>91</v>
      </c>
      <c r="AY564" s="19" t="s">
        <v>134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19" t="s">
        <v>89</v>
      </c>
      <c r="BK564" s="219">
        <f>ROUND(I564*H564,2)</f>
        <v>0</v>
      </c>
      <c r="BL564" s="19" t="s">
        <v>141</v>
      </c>
      <c r="BM564" s="218" t="s">
        <v>716</v>
      </c>
    </row>
    <row r="565" s="13" customFormat="1">
      <c r="A565" s="13"/>
      <c r="B565" s="225"/>
      <c r="C565" s="226"/>
      <c r="D565" s="227" t="s">
        <v>145</v>
      </c>
      <c r="E565" s="228" t="s">
        <v>44</v>
      </c>
      <c r="F565" s="229" t="s">
        <v>146</v>
      </c>
      <c r="G565" s="226"/>
      <c r="H565" s="228" t="s">
        <v>44</v>
      </c>
      <c r="I565" s="230"/>
      <c r="J565" s="226"/>
      <c r="K565" s="226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145</v>
      </c>
      <c r="AU565" s="235" t="s">
        <v>91</v>
      </c>
      <c r="AV565" s="13" t="s">
        <v>89</v>
      </c>
      <c r="AW565" s="13" t="s">
        <v>42</v>
      </c>
      <c r="AX565" s="13" t="s">
        <v>82</v>
      </c>
      <c r="AY565" s="235" t="s">
        <v>134</v>
      </c>
    </row>
    <row r="566" s="14" customFormat="1">
      <c r="A566" s="14"/>
      <c r="B566" s="236"/>
      <c r="C566" s="237"/>
      <c r="D566" s="227" t="s">
        <v>145</v>
      </c>
      <c r="E566" s="238" t="s">
        <v>44</v>
      </c>
      <c r="F566" s="239" t="s">
        <v>717</v>
      </c>
      <c r="G566" s="237"/>
      <c r="H566" s="240">
        <v>0.0080000000000000002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6" t="s">
        <v>145</v>
      </c>
      <c r="AU566" s="246" t="s">
        <v>91</v>
      </c>
      <c r="AV566" s="14" t="s">
        <v>91</v>
      </c>
      <c r="AW566" s="14" t="s">
        <v>42</v>
      </c>
      <c r="AX566" s="14" t="s">
        <v>89</v>
      </c>
      <c r="AY566" s="246" t="s">
        <v>134</v>
      </c>
    </row>
    <row r="567" s="14" customFormat="1">
      <c r="A567" s="14"/>
      <c r="B567" s="236"/>
      <c r="C567" s="237"/>
      <c r="D567" s="227" t="s">
        <v>145</v>
      </c>
      <c r="E567" s="237"/>
      <c r="F567" s="239" t="s">
        <v>718</v>
      </c>
      <c r="G567" s="237"/>
      <c r="H567" s="240">
        <v>0.0089999999999999993</v>
      </c>
      <c r="I567" s="241"/>
      <c r="J567" s="237"/>
      <c r="K567" s="237"/>
      <c r="L567" s="242"/>
      <c r="M567" s="243"/>
      <c r="N567" s="244"/>
      <c r="O567" s="244"/>
      <c r="P567" s="244"/>
      <c r="Q567" s="244"/>
      <c r="R567" s="244"/>
      <c r="S567" s="244"/>
      <c r="T567" s="245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6" t="s">
        <v>145</v>
      </c>
      <c r="AU567" s="246" t="s">
        <v>91</v>
      </c>
      <c r="AV567" s="14" t="s">
        <v>91</v>
      </c>
      <c r="AW567" s="14" t="s">
        <v>4</v>
      </c>
      <c r="AX567" s="14" t="s">
        <v>89</v>
      </c>
      <c r="AY567" s="246" t="s">
        <v>134</v>
      </c>
    </row>
    <row r="568" s="2" customFormat="1" ht="21.75" customHeight="1">
      <c r="A568" s="41"/>
      <c r="B568" s="42"/>
      <c r="C568" s="258" t="s">
        <v>719</v>
      </c>
      <c r="D568" s="258" t="s">
        <v>211</v>
      </c>
      <c r="E568" s="259" t="s">
        <v>720</v>
      </c>
      <c r="F568" s="260" t="s">
        <v>721</v>
      </c>
      <c r="G568" s="261" t="s">
        <v>196</v>
      </c>
      <c r="H568" s="262">
        <v>0.0040000000000000001</v>
      </c>
      <c r="I568" s="263"/>
      <c r="J568" s="264">
        <f>ROUND(I568*H568,2)</f>
        <v>0</v>
      </c>
      <c r="K568" s="260" t="s">
        <v>140</v>
      </c>
      <c r="L568" s="265"/>
      <c r="M568" s="266" t="s">
        <v>44</v>
      </c>
      <c r="N568" s="267" t="s">
        <v>53</v>
      </c>
      <c r="O568" s="87"/>
      <c r="P568" s="216">
        <f>O568*H568</f>
        <v>0</v>
      </c>
      <c r="Q568" s="216">
        <v>1</v>
      </c>
      <c r="R568" s="216">
        <f>Q568*H568</f>
        <v>0.0040000000000000001</v>
      </c>
      <c r="S568" s="216">
        <v>0</v>
      </c>
      <c r="T568" s="217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8" t="s">
        <v>183</v>
      </c>
      <c r="AT568" s="218" t="s">
        <v>211</v>
      </c>
      <c r="AU568" s="218" t="s">
        <v>91</v>
      </c>
      <c r="AY568" s="19" t="s">
        <v>134</v>
      </c>
      <c r="BE568" s="219">
        <f>IF(N568="základní",J568,0)</f>
        <v>0</v>
      </c>
      <c r="BF568" s="219">
        <f>IF(N568="snížená",J568,0)</f>
        <v>0</v>
      </c>
      <c r="BG568" s="219">
        <f>IF(N568="zákl. přenesená",J568,0)</f>
        <v>0</v>
      </c>
      <c r="BH568" s="219">
        <f>IF(N568="sníž. přenesená",J568,0)</f>
        <v>0</v>
      </c>
      <c r="BI568" s="219">
        <f>IF(N568="nulová",J568,0)</f>
        <v>0</v>
      </c>
      <c r="BJ568" s="19" t="s">
        <v>89</v>
      </c>
      <c r="BK568" s="219">
        <f>ROUND(I568*H568,2)</f>
        <v>0</v>
      </c>
      <c r="BL568" s="19" t="s">
        <v>141</v>
      </c>
      <c r="BM568" s="218" t="s">
        <v>722</v>
      </c>
    </row>
    <row r="569" s="13" customFormat="1">
      <c r="A569" s="13"/>
      <c r="B569" s="225"/>
      <c r="C569" s="226"/>
      <c r="D569" s="227" t="s">
        <v>145</v>
      </c>
      <c r="E569" s="228" t="s">
        <v>44</v>
      </c>
      <c r="F569" s="229" t="s">
        <v>146</v>
      </c>
      <c r="G569" s="226"/>
      <c r="H569" s="228" t="s">
        <v>44</v>
      </c>
      <c r="I569" s="230"/>
      <c r="J569" s="226"/>
      <c r="K569" s="226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145</v>
      </c>
      <c r="AU569" s="235" t="s">
        <v>91</v>
      </c>
      <c r="AV569" s="13" t="s">
        <v>89</v>
      </c>
      <c r="AW569" s="13" t="s">
        <v>42</v>
      </c>
      <c r="AX569" s="13" t="s">
        <v>82</v>
      </c>
      <c r="AY569" s="235" t="s">
        <v>134</v>
      </c>
    </row>
    <row r="570" s="14" customFormat="1">
      <c r="A570" s="14"/>
      <c r="B570" s="236"/>
      <c r="C570" s="237"/>
      <c r="D570" s="227" t="s">
        <v>145</v>
      </c>
      <c r="E570" s="238" t="s">
        <v>44</v>
      </c>
      <c r="F570" s="239" t="s">
        <v>723</v>
      </c>
      <c r="G570" s="237"/>
      <c r="H570" s="240">
        <v>0.0040000000000000001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145</v>
      </c>
      <c r="AU570" s="246" t="s">
        <v>91</v>
      </c>
      <c r="AV570" s="14" t="s">
        <v>91</v>
      </c>
      <c r="AW570" s="14" t="s">
        <v>42</v>
      </c>
      <c r="AX570" s="14" t="s">
        <v>89</v>
      </c>
      <c r="AY570" s="246" t="s">
        <v>134</v>
      </c>
    </row>
    <row r="571" s="14" customFormat="1">
      <c r="A571" s="14"/>
      <c r="B571" s="236"/>
      <c r="C571" s="237"/>
      <c r="D571" s="227" t="s">
        <v>145</v>
      </c>
      <c r="E571" s="237"/>
      <c r="F571" s="239" t="s">
        <v>688</v>
      </c>
      <c r="G571" s="237"/>
      <c r="H571" s="240">
        <v>0.0040000000000000001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145</v>
      </c>
      <c r="AU571" s="246" t="s">
        <v>91</v>
      </c>
      <c r="AV571" s="14" t="s">
        <v>91</v>
      </c>
      <c r="AW571" s="14" t="s">
        <v>4</v>
      </c>
      <c r="AX571" s="14" t="s">
        <v>89</v>
      </c>
      <c r="AY571" s="246" t="s">
        <v>134</v>
      </c>
    </row>
    <row r="572" s="2" customFormat="1" ht="21.75" customHeight="1">
      <c r="A572" s="41"/>
      <c r="B572" s="42"/>
      <c r="C572" s="258" t="s">
        <v>724</v>
      </c>
      <c r="D572" s="258" t="s">
        <v>211</v>
      </c>
      <c r="E572" s="259" t="s">
        <v>725</v>
      </c>
      <c r="F572" s="260" t="s">
        <v>726</v>
      </c>
      <c r="G572" s="261" t="s">
        <v>196</v>
      </c>
      <c r="H572" s="262">
        <v>0.033000000000000002</v>
      </c>
      <c r="I572" s="263"/>
      <c r="J572" s="264">
        <f>ROUND(I572*H572,2)</f>
        <v>0</v>
      </c>
      <c r="K572" s="260" t="s">
        <v>140</v>
      </c>
      <c r="L572" s="265"/>
      <c r="M572" s="266" t="s">
        <v>44</v>
      </c>
      <c r="N572" s="267" t="s">
        <v>53</v>
      </c>
      <c r="O572" s="87"/>
      <c r="P572" s="216">
        <f>O572*H572</f>
        <v>0</v>
      </c>
      <c r="Q572" s="216">
        <v>1</v>
      </c>
      <c r="R572" s="216">
        <f>Q572*H572</f>
        <v>0.033000000000000002</v>
      </c>
      <c r="S572" s="216">
        <v>0</v>
      </c>
      <c r="T572" s="217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8" t="s">
        <v>183</v>
      </c>
      <c r="AT572" s="218" t="s">
        <v>211</v>
      </c>
      <c r="AU572" s="218" t="s">
        <v>91</v>
      </c>
      <c r="AY572" s="19" t="s">
        <v>134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19" t="s">
        <v>89</v>
      </c>
      <c r="BK572" s="219">
        <f>ROUND(I572*H572,2)</f>
        <v>0</v>
      </c>
      <c r="BL572" s="19" t="s">
        <v>141</v>
      </c>
      <c r="BM572" s="218" t="s">
        <v>727</v>
      </c>
    </row>
    <row r="573" s="13" customFormat="1">
      <c r="A573" s="13"/>
      <c r="B573" s="225"/>
      <c r="C573" s="226"/>
      <c r="D573" s="227" t="s">
        <v>145</v>
      </c>
      <c r="E573" s="228" t="s">
        <v>44</v>
      </c>
      <c r="F573" s="229" t="s">
        <v>146</v>
      </c>
      <c r="G573" s="226"/>
      <c r="H573" s="228" t="s">
        <v>44</v>
      </c>
      <c r="I573" s="230"/>
      <c r="J573" s="226"/>
      <c r="K573" s="226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145</v>
      </c>
      <c r="AU573" s="235" t="s">
        <v>91</v>
      </c>
      <c r="AV573" s="13" t="s">
        <v>89</v>
      </c>
      <c r="AW573" s="13" t="s">
        <v>42</v>
      </c>
      <c r="AX573" s="13" t="s">
        <v>82</v>
      </c>
      <c r="AY573" s="235" t="s">
        <v>134</v>
      </c>
    </row>
    <row r="574" s="14" customFormat="1">
      <c r="A574" s="14"/>
      <c r="B574" s="236"/>
      <c r="C574" s="237"/>
      <c r="D574" s="227" t="s">
        <v>145</v>
      </c>
      <c r="E574" s="238" t="s">
        <v>44</v>
      </c>
      <c r="F574" s="239" t="s">
        <v>728</v>
      </c>
      <c r="G574" s="237"/>
      <c r="H574" s="240">
        <v>0.029999999999999999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6" t="s">
        <v>145</v>
      </c>
      <c r="AU574" s="246" t="s">
        <v>91</v>
      </c>
      <c r="AV574" s="14" t="s">
        <v>91</v>
      </c>
      <c r="AW574" s="14" t="s">
        <v>42</v>
      </c>
      <c r="AX574" s="14" t="s">
        <v>89</v>
      </c>
      <c r="AY574" s="246" t="s">
        <v>134</v>
      </c>
    </row>
    <row r="575" s="14" customFormat="1">
      <c r="A575" s="14"/>
      <c r="B575" s="236"/>
      <c r="C575" s="237"/>
      <c r="D575" s="227" t="s">
        <v>145</v>
      </c>
      <c r="E575" s="237"/>
      <c r="F575" s="239" t="s">
        <v>729</v>
      </c>
      <c r="G575" s="237"/>
      <c r="H575" s="240">
        <v>0.033000000000000002</v>
      </c>
      <c r="I575" s="241"/>
      <c r="J575" s="237"/>
      <c r="K575" s="237"/>
      <c r="L575" s="242"/>
      <c r="M575" s="243"/>
      <c r="N575" s="244"/>
      <c r="O575" s="244"/>
      <c r="P575" s="244"/>
      <c r="Q575" s="244"/>
      <c r="R575" s="244"/>
      <c r="S575" s="244"/>
      <c r="T575" s="24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6" t="s">
        <v>145</v>
      </c>
      <c r="AU575" s="246" t="s">
        <v>91</v>
      </c>
      <c r="AV575" s="14" t="s">
        <v>91</v>
      </c>
      <c r="AW575" s="14" t="s">
        <v>4</v>
      </c>
      <c r="AX575" s="14" t="s">
        <v>89</v>
      </c>
      <c r="AY575" s="246" t="s">
        <v>134</v>
      </c>
    </row>
    <row r="576" s="2" customFormat="1" ht="21.75" customHeight="1">
      <c r="A576" s="41"/>
      <c r="B576" s="42"/>
      <c r="C576" s="258" t="s">
        <v>730</v>
      </c>
      <c r="D576" s="258" t="s">
        <v>211</v>
      </c>
      <c r="E576" s="259" t="s">
        <v>731</v>
      </c>
      <c r="F576" s="260" t="s">
        <v>732</v>
      </c>
      <c r="G576" s="261" t="s">
        <v>196</v>
      </c>
      <c r="H576" s="262">
        <v>0.0060000000000000001</v>
      </c>
      <c r="I576" s="263"/>
      <c r="J576" s="264">
        <f>ROUND(I576*H576,2)</f>
        <v>0</v>
      </c>
      <c r="K576" s="260" t="s">
        <v>140</v>
      </c>
      <c r="L576" s="265"/>
      <c r="M576" s="266" t="s">
        <v>44</v>
      </c>
      <c r="N576" s="267" t="s">
        <v>53</v>
      </c>
      <c r="O576" s="87"/>
      <c r="P576" s="216">
        <f>O576*H576</f>
        <v>0</v>
      </c>
      <c r="Q576" s="216">
        <v>1</v>
      </c>
      <c r="R576" s="216">
        <f>Q576*H576</f>
        <v>0.0060000000000000001</v>
      </c>
      <c r="S576" s="216">
        <v>0</v>
      </c>
      <c r="T576" s="217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8" t="s">
        <v>183</v>
      </c>
      <c r="AT576" s="218" t="s">
        <v>211</v>
      </c>
      <c r="AU576" s="218" t="s">
        <v>91</v>
      </c>
      <c r="AY576" s="19" t="s">
        <v>134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19" t="s">
        <v>89</v>
      </c>
      <c r="BK576" s="219">
        <f>ROUND(I576*H576,2)</f>
        <v>0</v>
      </c>
      <c r="BL576" s="19" t="s">
        <v>141</v>
      </c>
      <c r="BM576" s="218" t="s">
        <v>733</v>
      </c>
    </row>
    <row r="577" s="13" customFormat="1">
      <c r="A577" s="13"/>
      <c r="B577" s="225"/>
      <c r="C577" s="226"/>
      <c r="D577" s="227" t="s">
        <v>145</v>
      </c>
      <c r="E577" s="228" t="s">
        <v>44</v>
      </c>
      <c r="F577" s="229" t="s">
        <v>146</v>
      </c>
      <c r="G577" s="226"/>
      <c r="H577" s="228" t="s">
        <v>44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145</v>
      </c>
      <c r="AU577" s="235" t="s">
        <v>91</v>
      </c>
      <c r="AV577" s="13" t="s">
        <v>89</v>
      </c>
      <c r="AW577" s="13" t="s">
        <v>42</v>
      </c>
      <c r="AX577" s="13" t="s">
        <v>82</v>
      </c>
      <c r="AY577" s="235" t="s">
        <v>134</v>
      </c>
    </row>
    <row r="578" s="14" customFormat="1">
      <c r="A578" s="14"/>
      <c r="B578" s="236"/>
      <c r="C578" s="237"/>
      <c r="D578" s="227" t="s">
        <v>145</v>
      </c>
      <c r="E578" s="238" t="s">
        <v>44</v>
      </c>
      <c r="F578" s="239" t="s">
        <v>734</v>
      </c>
      <c r="G578" s="237"/>
      <c r="H578" s="240">
        <v>0.0050000000000000001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145</v>
      </c>
      <c r="AU578" s="246" t="s">
        <v>91</v>
      </c>
      <c r="AV578" s="14" t="s">
        <v>91</v>
      </c>
      <c r="AW578" s="14" t="s">
        <v>42</v>
      </c>
      <c r="AX578" s="14" t="s">
        <v>89</v>
      </c>
      <c r="AY578" s="246" t="s">
        <v>134</v>
      </c>
    </row>
    <row r="579" s="14" customFormat="1">
      <c r="A579" s="14"/>
      <c r="B579" s="236"/>
      <c r="C579" s="237"/>
      <c r="D579" s="227" t="s">
        <v>145</v>
      </c>
      <c r="E579" s="237"/>
      <c r="F579" s="239" t="s">
        <v>694</v>
      </c>
      <c r="G579" s="237"/>
      <c r="H579" s="240">
        <v>0.0060000000000000001</v>
      </c>
      <c r="I579" s="241"/>
      <c r="J579" s="237"/>
      <c r="K579" s="237"/>
      <c r="L579" s="242"/>
      <c r="M579" s="243"/>
      <c r="N579" s="244"/>
      <c r="O579" s="244"/>
      <c r="P579" s="244"/>
      <c r="Q579" s="244"/>
      <c r="R579" s="244"/>
      <c r="S579" s="244"/>
      <c r="T579" s="24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6" t="s">
        <v>145</v>
      </c>
      <c r="AU579" s="246" t="s">
        <v>91</v>
      </c>
      <c r="AV579" s="14" t="s">
        <v>91</v>
      </c>
      <c r="AW579" s="14" t="s">
        <v>4</v>
      </c>
      <c r="AX579" s="14" t="s">
        <v>89</v>
      </c>
      <c r="AY579" s="246" t="s">
        <v>134</v>
      </c>
    </row>
    <row r="580" s="2" customFormat="1" ht="16.5" customHeight="1">
      <c r="A580" s="41"/>
      <c r="B580" s="42"/>
      <c r="C580" s="258" t="s">
        <v>735</v>
      </c>
      <c r="D580" s="258" t="s">
        <v>211</v>
      </c>
      <c r="E580" s="259" t="s">
        <v>736</v>
      </c>
      <c r="F580" s="260" t="s">
        <v>737</v>
      </c>
      <c r="G580" s="261" t="s">
        <v>285</v>
      </c>
      <c r="H580" s="262">
        <v>34</v>
      </c>
      <c r="I580" s="263"/>
      <c r="J580" s="264">
        <f>ROUND(I580*H580,2)</f>
        <v>0</v>
      </c>
      <c r="K580" s="260" t="s">
        <v>44</v>
      </c>
      <c r="L580" s="265"/>
      <c r="M580" s="266" t="s">
        <v>44</v>
      </c>
      <c r="N580" s="267" t="s">
        <v>53</v>
      </c>
      <c r="O580" s="87"/>
      <c r="P580" s="216">
        <f>O580*H580</f>
        <v>0</v>
      </c>
      <c r="Q580" s="216">
        <v>3.0000000000000001E-05</v>
      </c>
      <c r="R580" s="216">
        <f>Q580*H580</f>
        <v>0.0010200000000000001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313</v>
      </c>
      <c r="AT580" s="218" t="s">
        <v>211</v>
      </c>
      <c r="AU580" s="218" t="s">
        <v>91</v>
      </c>
      <c r="AY580" s="19" t="s">
        <v>134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19" t="s">
        <v>89</v>
      </c>
      <c r="BK580" s="219">
        <f>ROUND(I580*H580,2)</f>
        <v>0</v>
      </c>
      <c r="BL580" s="19" t="s">
        <v>225</v>
      </c>
      <c r="BM580" s="218" t="s">
        <v>738</v>
      </c>
    </row>
    <row r="581" s="13" customFormat="1">
      <c r="A581" s="13"/>
      <c r="B581" s="225"/>
      <c r="C581" s="226"/>
      <c r="D581" s="227" t="s">
        <v>145</v>
      </c>
      <c r="E581" s="228" t="s">
        <v>44</v>
      </c>
      <c r="F581" s="229" t="s">
        <v>146</v>
      </c>
      <c r="G581" s="226"/>
      <c r="H581" s="228" t="s">
        <v>44</v>
      </c>
      <c r="I581" s="230"/>
      <c r="J581" s="226"/>
      <c r="K581" s="226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145</v>
      </c>
      <c r="AU581" s="235" t="s">
        <v>91</v>
      </c>
      <c r="AV581" s="13" t="s">
        <v>89</v>
      </c>
      <c r="AW581" s="13" t="s">
        <v>42</v>
      </c>
      <c r="AX581" s="13" t="s">
        <v>82</v>
      </c>
      <c r="AY581" s="235" t="s">
        <v>134</v>
      </c>
    </row>
    <row r="582" s="14" customFormat="1">
      <c r="A582" s="14"/>
      <c r="B582" s="236"/>
      <c r="C582" s="237"/>
      <c r="D582" s="227" t="s">
        <v>145</v>
      </c>
      <c r="E582" s="238" t="s">
        <v>44</v>
      </c>
      <c r="F582" s="239" t="s">
        <v>324</v>
      </c>
      <c r="G582" s="237"/>
      <c r="H582" s="240">
        <v>34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145</v>
      </c>
      <c r="AU582" s="246" t="s">
        <v>91</v>
      </c>
      <c r="AV582" s="14" t="s">
        <v>91</v>
      </c>
      <c r="AW582" s="14" t="s">
        <v>42</v>
      </c>
      <c r="AX582" s="14" t="s">
        <v>89</v>
      </c>
      <c r="AY582" s="246" t="s">
        <v>134</v>
      </c>
    </row>
    <row r="583" s="2" customFormat="1" ht="16.5" customHeight="1">
      <c r="A583" s="41"/>
      <c r="B583" s="42"/>
      <c r="C583" s="258" t="s">
        <v>739</v>
      </c>
      <c r="D583" s="258" t="s">
        <v>211</v>
      </c>
      <c r="E583" s="259" t="s">
        <v>740</v>
      </c>
      <c r="F583" s="260" t="s">
        <v>741</v>
      </c>
      <c r="G583" s="261" t="s">
        <v>196</v>
      </c>
      <c r="H583" s="262">
        <v>0.213</v>
      </c>
      <c r="I583" s="263"/>
      <c r="J583" s="264">
        <f>ROUND(I583*H583,2)</f>
        <v>0</v>
      </c>
      <c r="K583" s="260" t="s">
        <v>44</v>
      </c>
      <c r="L583" s="265"/>
      <c r="M583" s="266" t="s">
        <v>44</v>
      </c>
      <c r="N583" s="267" t="s">
        <v>53</v>
      </c>
      <c r="O583" s="87"/>
      <c r="P583" s="216">
        <f>O583*H583</f>
        <v>0</v>
      </c>
      <c r="Q583" s="216">
        <v>3.0000000000000001E-05</v>
      </c>
      <c r="R583" s="216">
        <f>Q583*H583</f>
        <v>6.3899999999999998E-06</v>
      </c>
      <c r="S583" s="216">
        <v>0</v>
      </c>
      <c r="T583" s="217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8" t="s">
        <v>313</v>
      </c>
      <c r="AT583" s="218" t="s">
        <v>211</v>
      </c>
      <c r="AU583" s="218" t="s">
        <v>91</v>
      </c>
      <c r="AY583" s="19" t="s">
        <v>134</v>
      </c>
      <c r="BE583" s="219">
        <f>IF(N583="základní",J583,0)</f>
        <v>0</v>
      </c>
      <c r="BF583" s="219">
        <f>IF(N583="snížená",J583,0)</f>
        <v>0</v>
      </c>
      <c r="BG583" s="219">
        <f>IF(N583="zákl. přenesená",J583,0)</f>
        <v>0</v>
      </c>
      <c r="BH583" s="219">
        <f>IF(N583="sníž. přenesená",J583,0)</f>
        <v>0</v>
      </c>
      <c r="BI583" s="219">
        <f>IF(N583="nulová",J583,0)</f>
        <v>0</v>
      </c>
      <c r="BJ583" s="19" t="s">
        <v>89</v>
      </c>
      <c r="BK583" s="219">
        <f>ROUND(I583*H583,2)</f>
        <v>0</v>
      </c>
      <c r="BL583" s="19" t="s">
        <v>225</v>
      </c>
      <c r="BM583" s="218" t="s">
        <v>742</v>
      </c>
    </row>
    <row r="584" s="13" customFormat="1">
      <c r="A584" s="13"/>
      <c r="B584" s="225"/>
      <c r="C584" s="226"/>
      <c r="D584" s="227" t="s">
        <v>145</v>
      </c>
      <c r="E584" s="228" t="s">
        <v>44</v>
      </c>
      <c r="F584" s="229" t="s">
        <v>146</v>
      </c>
      <c r="G584" s="226"/>
      <c r="H584" s="228" t="s">
        <v>44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145</v>
      </c>
      <c r="AU584" s="235" t="s">
        <v>91</v>
      </c>
      <c r="AV584" s="13" t="s">
        <v>89</v>
      </c>
      <c r="AW584" s="13" t="s">
        <v>42</v>
      </c>
      <c r="AX584" s="13" t="s">
        <v>82</v>
      </c>
      <c r="AY584" s="235" t="s">
        <v>134</v>
      </c>
    </row>
    <row r="585" s="14" customFormat="1">
      <c r="A585" s="14"/>
      <c r="B585" s="236"/>
      <c r="C585" s="237"/>
      <c r="D585" s="227" t="s">
        <v>145</v>
      </c>
      <c r="E585" s="238" t="s">
        <v>44</v>
      </c>
      <c r="F585" s="239" t="s">
        <v>743</v>
      </c>
      <c r="G585" s="237"/>
      <c r="H585" s="240">
        <v>0.213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6" t="s">
        <v>145</v>
      </c>
      <c r="AU585" s="246" t="s">
        <v>91</v>
      </c>
      <c r="AV585" s="14" t="s">
        <v>91</v>
      </c>
      <c r="AW585" s="14" t="s">
        <v>42</v>
      </c>
      <c r="AX585" s="14" t="s">
        <v>89</v>
      </c>
      <c r="AY585" s="246" t="s">
        <v>134</v>
      </c>
    </row>
    <row r="586" s="2" customFormat="1" ht="16.5" customHeight="1">
      <c r="A586" s="41"/>
      <c r="B586" s="42"/>
      <c r="C586" s="258" t="s">
        <v>744</v>
      </c>
      <c r="D586" s="258" t="s">
        <v>211</v>
      </c>
      <c r="E586" s="259" t="s">
        <v>745</v>
      </c>
      <c r="F586" s="260" t="s">
        <v>746</v>
      </c>
      <c r="G586" s="261" t="s">
        <v>196</v>
      </c>
      <c r="H586" s="262">
        <v>0.064000000000000001</v>
      </c>
      <c r="I586" s="263"/>
      <c r="J586" s="264">
        <f>ROUND(I586*H586,2)</f>
        <v>0</v>
      </c>
      <c r="K586" s="260" t="s">
        <v>44</v>
      </c>
      <c r="L586" s="265"/>
      <c r="M586" s="266" t="s">
        <v>44</v>
      </c>
      <c r="N586" s="267" t="s">
        <v>53</v>
      </c>
      <c r="O586" s="87"/>
      <c r="P586" s="216">
        <f>O586*H586</f>
        <v>0</v>
      </c>
      <c r="Q586" s="216">
        <v>3.0000000000000001E-05</v>
      </c>
      <c r="R586" s="216">
        <f>Q586*H586</f>
        <v>1.9200000000000003E-06</v>
      </c>
      <c r="S586" s="216">
        <v>0</v>
      </c>
      <c r="T586" s="217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8" t="s">
        <v>313</v>
      </c>
      <c r="AT586" s="218" t="s">
        <v>211</v>
      </c>
      <c r="AU586" s="218" t="s">
        <v>91</v>
      </c>
      <c r="AY586" s="19" t="s">
        <v>134</v>
      </c>
      <c r="BE586" s="219">
        <f>IF(N586="základní",J586,0)</f>
        <v>0</v>
      </c>
      <c r="BF586" s="219">
        <f>IF(N586="snížená",J586,0)</f>
        <v>0</v>
      </c>
      <c r="BG586" s="219">
        <f>IF(N586="zákl. přenesená",J586,0)</f>
        <v>0</v>
      </c>
      <c r="BH586" s="219">
        <f>IF(N586="sníž. přenesená",J586,0)</f>
        <v>0</v>
      </c>
      <c r="BI586" s="219">
        <f>IF(N586="nulová",J586,0)</f>
        <v>0</v>
      </c>
      <c r="BJ586" s="19" t="s">
        <v>89</v>
      </c>
      <c r="BK586" s="219">
        <f>ROUND(I586*H586,2)</f>
        <v>0</v>
      </c>
      <c r="BL586" s="19" t="s">
        <v>225</v>
      </c>
      <c r="BM586" s="218" t="s">
        <v>747</v>
      </c>
    </row>
    <row r="587" s="13" customFormat="1">
      <c r="A587" s="13"/>
      <c r="B587" s="225"/>
      <c r="C587" s="226"/>
      <c r="D587" s="227" t="s">
        <v>145</v>
      </c>
      <c r="E587" s="228" t="s">
        <v>44</v>
      </c>
      <c r="F587" s="229" t="s">
        <v>146</v>
      </c>
      <c r="G587" s="226"/>
      <c r="H587" s="228" t="s">
        <v>44</v>
      </c>
      <c r="I587" s="230"/>
      <c r="J587" s="226"/>
      <c r="K587" s="226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145</v>
      </c>
      <c r="AU587" s="235" t="s">
        <v>91</v>
      </c>
      <c r="AV587" s="13" t="s">
        <v>89</v>
      </c>
      <c r="AW587" s="13" t="s">
        <v>42</v>
      </c>
      <c r="AX587" s="13" t="s">
        <v>82</v>
      </c>
      <c r="AY587" s="235" t="s">
        <v>134</v>
      </c>
    </row>
    <row r="588" s="14" customFormat="1">
      <c r="A588" s="14"/>
      <c r="B588" s="236"/>
      <c r="C588" s="237"/>
      <c r="D588" s="227" t="s">
        <v>145</v>
      </c>
      <c r="E588" s="238" t="s">
        <v>44</v>
      </c>
      <c r="F588" s="239" t="s">
        <v>748</v>
      </c>
      <c r="G588" s="237"/>
      <c r="H588" s="240">
        <v>0.064000000000000001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6" t="s">
        <v>145</v>
      </c>
      <c r="AU588" s="246" t="s">
        <v>91</v>
      </c>
      <c r="AV588" s="14" t="s">
        <v>91</v>
      </c>
      <c r="AW588" s="14" t="s">
        <v>42</v>
      </c>
      <c r="AX588" s="14" t="s">
        <v>89</v>
      </c>
      <c r="AY588" s="246" t="s">
        <v>134</v>
      </c>
    </row>
    <row r="589" s="2" customFormat="1" ht="24.15" customHeight="1">
      <c r="A589" s="41"/>
      <c r="B589" s="42"/>
      <c r="C589" s="207" t="s">
        <v>749</v>
      </c>
      <c r="D589" s="207" t="s">
        <v>136</v>
      </c>
      <c r="E589" s="208" t="s">
        <v>750</v>
      </c>
      <c r="F589" s="209" t="s">
        <v>751</v>
      </c>
      <c r="G589" s="210" t="s">
        <v>233</v>
      </c>
      <c r="H589" s="211">
        <v>57.799999999999997</v>
      </c>
      <c r="I589" s="212"/>
      <c r="J589" s="213">
        <f>ROUND(I589*H589,2)</f>
        <v>0</v>
      </c>
      <c r="K589" s="209" t="s">
        <v>140</v>
      </c>
      <c r="L589" s="47"/>
      <c r="M589" s="214" t="s">
        <v>44</v>
      </c>
      <c r="N589" s="215" t="s">
        <v>53</v>
      </c>
      <c r="O589" s="87"/>
      <c r="P589" s="216">
        <f>O589*H589</f>
        <v>0</v>
      </c>
      <c r="Q589" s="216">
        <v>6.9999999999999994E-05</v>
      </c>
      <c r="R589" s="216">
        <f>Q589*H589</f>
        <v>0.0040459999999999992</v>
      </c>
      <c r="S589" s="216">
        <v>0</v>
      </c>
      <c r="T589" s="217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8" t="s">
        <v>225</v>
      </c>
      <c r="AT589" s="218" t="s">
        <v>136</v>
      </c>
      <c r="AU589" s="218" t="s">
        <v>91</v>
      </c>
      <c r="AY589" s="19" t="s">
        <v>134</v>
      </c>
      <c r="BE589" s="219">
        <f>IF(N589="základní",J589,0)</f>
        <v>0</v>
      </c>
      <c r="BF589" s="219">
        <f>IF(N589="snížená",J589,0)</f>
        <v>0</v>
      </c>
      <c r="BG589" s="219">
        <f>IF(N589="zákl. přenesená",J589,0)</f>
        <v>0</v>
      </c>
      <c r="BH589" s="219">
        <f>IF(N589="sníž. přenesená",J589,0)</f>
        <v>0</v>
      </c>
      <c r="BI589" s="219">
        <f>IF(N589="nulová",J589,0)</f>
        <v>0</v>
      </c>
      <c r="BJ589" s="19" t="s">
        <v>89</v>
      </c>
      <c r="BK589" s="219">
        <f>ROUND(I589*H589,2)</f>
        <v>0</v>
      </c>
      <c r="BL589" s="19" t="s">
        <v>225</v>
      </c>
      <c r="BM589" s="218" t="s">
        <v>752</v>
      </c>
    </row>
    <row r="590" s="2" customFormat="1">
      <c r="A590" s="41"/>
      <c r="B590" s="42"/>
      <c r="C590" s="43"/>
      <c r="D590" s="220" t="s">
        <v>143</v>
      </c>
      <c r="E590" s="43"/>
      <c r="F590" s="221" t="s">
        <v>753</v>
      </c>
      <c r="G590" s="43"/>
      <c r="H590" s="43"/>
      <c r="I590" s="222"/>
      <c r="J590" s="43"/>
      <c r="K590" s="43"/>
      <c r="L590" s="47"/>
      <c r="M590" s="223"/>
      <c r="N590" s="224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19" t="s">
        <v>143</v>
      </c>
      <c r="AU590" s="19" t="s">
        <v>91</v>
      </c>
    </row>
    <row r="591" s="13" customFormat="1">
      <c r="A591" s="13"/>
      <c r="B591" s="225"/>
      <c r="C591" s="226"/>
      <c r="D591" s="227" t="s">
        <v>145</v>
      </c>
      <c r="E591" s="228" t="s">
        <v>44</v>
      </c>
      <c r="F591" s="229" t="s">
        <v>146</v>
      </c>
      <c r="G591" s="226"/>
      <c r="H591" s="228" t="s">
        <v>44</v>
      </c>
      <c r="I591" s="230"/>
      <c r="J591" s="226"/>
      <c r="K591" s="226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145</v>
      </c>
      <c r="AU591" s="235" t="s">
        <v>91</v>
      </c>
      <c r="AV591" s="13" t="s">
        <v>89</v>
      </c>
      <c r="AW591" s="13" t="s">
        <v>42</v>
      </c>
      <c r="AX591" s="13" t="s">
        <v>82</v>
      </c>
      <c r="AY591" s="235" t="s">
        <v>134</v>
      </c>
    </row>
    <row r="592" s="14" customFormat="1">
      <c r="A592" s="14"/>
      <c r="B592" s="236"/>
      <c r="C592" s="237"/>
      <c r="D592" s="227" t="s">
        <v>145</v>
      </c>
      <c r="E592" s="238" t="s">
        <v>44</v>
      </c>
      <c r="F592" s="239" t="s">
        <v>754</v>
      </c>
      <c r="G592" s="237"/>
      <c r="H592" s="240">
        <v>57.799999999999997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6" t="s">
        <v>145</v>
      </c>
      <c r="AU592" s="246" t="s">
        <v>91</v>
      </c>
      <c r="AV592" s="14" t="s">
        <v>91</v>
      </c>
      <c r="AW592" s="14" t="s">
        <v>42</v>
      </c>
      <c r="AX592" s="14" t="s">
        <v>89</v>
      </c>
      <c r="AY592" s="246" t="s">
        <v>134</v>
      </c>
    </row>
    <row r="593" s="2" customFormat="1" ht="21.75" customHeight="1">
      <c r="A593" s="41"/>
      <c r="B593" s="42"/>
      <c r="C593" s="258" t="s">
        <v>755</v>
      </c>
      <c r="D593" s="258" t="s">
        <v>211</v>
      </c>
      <c r="E593" s="259" t="s">
        <v>756</v>
      </c>
      <c r="F593" s="260" t="s">
        <v>757</v>
      </c>
      <c r="G593" s="261" t="s">
        <v>196</v>
      </c>
      <c r="H593" s="262">
        <v>0.025000000000000001</v>
      </c>
      <c r="I593" s="263"/>
      <c r="J593" s="264">
        <f>ROUND(I593*H593,2)</f>
        <v>0</v>
      </c>
      <c r="K593" s="260" t="s">
        <v>44</v>
      </c>
      <c r="L593" s="265"/>
      <c r="M593" s="266" t="s">
        <v>44</v>
      </c>
      <c r="N593" s="267" t="s">
        <v>53</v>
      </c>
      <c r="O593" s="87"/>
      <c r="P593" s="216">
        <f>O593*H593</f>
        <v>0</v>
      </c>
      <c r="Q593" s="216">
        <v>1</v>
      </c>
      <c r="R593" s="216">
        <f>Q593*H593</f>
        <v>0.025000000000000001</v>
      </c>
      <c r="S593" s="216">
        <v>0</v>
      </c>
      <c r="T593" s="217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8" t="s">
        <v>183</v>
      </c>
      <c r="AT593" s="218" t="s">
        <v>211</v>
      </c>
      <c r="AU593" s="218" t="s">
        <v>91</v>
      </c>
      <c r="AY593" s="19" t="s">
        <v>134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19" t="s">
        <v>89</v>
      </c>
      <c r="BK593" s="219">
        <f>ROUND(I593*H593,2)</f>
        <v>0</v>
      </c>
      <c r="BL593" s="19" t="s">
        <v>141</v>
      </c>
      <c r="BM593" s="218" t="s">
        <v>758</v>
      </c>
    </row>
    <row r="594" s="13" customFormat="1">
      <c r="A594" s="13"/>
      <c r="B594" s="225"/>
      <c r="C594" s="226"/>
      <c r="D594" s="227" t="s">
        <v>145</v>
      </c>
      <c r="E594" s="228" t="s">
        <v>44</v>
      </c>
      <c r="F594" s="229" t="s">
        <v>146</v>
      </c>
      <c r="G594" s="226"/>
      <c r="H594" s="228" t="s">
        <v>44</v>
      </c>
      <c r="I594" s="230"/>
      <c r="J594" s="226"/>
      <c r="K594" s="226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145</v>
      </c>
      <c r="AU594" s="235" t="s">
        <v>91</v>
      </c>
      <c r="AV594" s="13" t="s">
        <v>89</v>
      </c>
      <c r="AW594" s="13" t="s">
        <v>42</v>
      </c>
      <c r="AX594" s="13" t="s">
        <v>82</v>
      </c>
      <c r="AY594" s="235" t="s">
        <v>134</v>
      </c>
    </row>
    <row r="595" s="14" customFormat="1">
      <c r="A595" s="14"/>
      <c r="B595" s="236"/>
      <c r="C595" s="237"/>
      <c r="D595" s="227" t="s">
        <v>145</v>
      </c>
      <c r="E595" s="238" t="s">
        <v>44</v>
      </c>
      <c r="F595" s="239" t="s">
        <v>759</v>
      </c>
      <c r="G595" s="237"/>
      <c r="H595" s="240">
        <v>0.023</v>
      </c>
      <c r="I595" s="241"/>
      <c r="J595" s="237"/>
      <c r="K595" s="237"/>
      <c r="L595" s="242"/>
      <c r="M595" s="243"/>
      <c r="N595" s="244"/>
      <c r="O595" s="244"/>
      <c r="P595" s="244"/>
      <c r="Q595" s="244"/>
      <c r="R595" s="244"/>
      <c r="S595" s="244"/>
      <c r="T595" s="24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6" t="s">
        <v>145</v>
      </c>
      <c r="AU595" s="246" t="s">
        <v>91</v>
      </c>
      <c r="AV595" s="14" t="s">
        <v>91</v>
      </c>
      <c r="AW595" s="14" t="s">
        <v>42</v>
      </c>
      <c r="AX595" s="14" t="s">
        <v>89</v>
      </c>
      <c r="AY595" s="246" t="s">
        <v>134</v>
      </c>
    </row>
    <row r="596" s="14" customFormat="1">
      <c r="A596" s="14"/>
      <c r="B596" s="236"/>
      <c r="C596" s="237"/>
      <c r="D596" s="227" t="s">
        <v>145</v>
      </c>
      <c r="E596" s="237"/>
      <c r="F596" s="239" t="s">
        <v>760</v>
      </c>
      <c r="G596" s="237"/>
      <c r="H596" s="240">
        <v>0.025000000000000001</v>
      </c>
      <c r="I596" s="241"/>
      <c r="J596" s="237"/>
      <c r="K596" s="237"/>
      <c r="L596" s="242"/>
      <c r="M596" s="243"/>
      <c r="N596" s="244"/>
      <c r="O596" s="244"/>
      <c r="P596" s="244"/>
      <c r="Q596" s="244"/>
      <c r="R596" s="244"/>
      <c r="S596" s="244"/>
      <c r="T596" s="24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6" t="s">
        <v>145</v>
      </c>
      <c r="AU596" s="246" t="s">
        <v>91</v>
      </c>
      <c r="AV596" s="14" t="s">
        <v>91</v>
      </c>
      <c r="AW596" s="14" t="s">
        <v>4</v>
      </c>
      <c r="AX596" s="14" t="s">
        <v>89</v>
      </c>
      <c r="AY596" s="246" t="s">
        <v>134</v>
      </c>
    </row>
    <row r="597" s="2" customFormat="1" ht="21.75" customHeight="1">
      <c r="A597" s="41"/>
      <c r="B597" s="42"/>
      <c r="C597" s="258" t="s">
        <v>761</v>
      </c>
      <c r="D597" s="258" t="s">
        <v>211</v>
      </c>
      <c r="E597" s="259" t="s">
        <v>762</v>
      </c>
      <c r="F597" s="260" t="s">
        <v>763</v>
      </c>
      <c r="G597" s="261" t="s">
        <v>196</v>
      </c>
      <c r="H597" s="262">
        <v>0.0080000000000000002</v>
      </c>
      <c r="I597" s="263"/>
      <c r="J597" s="264">
        <f>ROUND(I597*H597,2)</f>
        <v>0</v>
      </c>
      <c r="K597" s="260" t="s">
        <v>44</v>
      </c>
      <c r="L597" s="265"/>
      <c r="M597" s="266" t="s">
        <v>44</v>
      </c>
      <c r="N597" s="267" t="s">
        <v>53</v>
      </c>
      <c r="O597" s="87"/>
      <c r="P597" s="216">
        <f>O597*H597</f>
        <v>0</v>
      </c>
      <c r="Q597" s="216">
        <v>1</v>
      </c>
      <c r="R597" s="216">
        <f>Q597*H597</f>
        <v>0.0080000000000000002</v>
      </c>
      <c r="S597" s="216">
        <v>0</v>
      </c>
      <c r="T597" s="217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8" t="s">
        <v>183</v>
      </c>
      <c r="AT597" s="218" t="s">
        <v>211</v>
      </c>
      <c r="AU597" s="218" t="s">
        <v>91</v>
      </c>
      <c r="AY597" s="19" t="s">
        <v>134</v>
      </c>
      <c r="BE597" s="219">
        <f>IF(N597="základní",J597,0)</f>
        <v>0</v>
      </c>
      <c r="BF597" s="219">
        <f>IF(N597="snížená",J597,0)</f>
        <v>0</v>
      </c>
      <c r="BG597" s="219">
        <f>IF(N597="zákl. přenesená",J597,0)</f>
        <v>0</v>
      </c>
      <c r="BH597" s="219">
        <f>IF(N597="sníž. přenesená",J597,0)</f>
        <v>0</v>
      </c>
      <c r="BI597" s="219">
        <f>IF(N597="nulová",J597,0)</f>
        <v>0</v>
      </c>
      <c r="BJ597" s="19" t="s">
        <v>89</v>
      </c>
      <c r="BK597" s="219">
        <f>ROUND(I597*H597,2)</f>
        <v>0</v>
      </c>
      <c r="BL597" s="19" t="s">
        <v>141</v>
      </c>
      <c r="BM597" s="218" t="s">
        <v>764</v>
      </c>
    </row>
    <row r="598" s="13" customFormat="1">
      <c r="A598" s="13"/>
      <c r="B598" s="225"/>
      <c r="C598" s="226"/>
      <c r="D598" s="227" t="s">
        <v>145</v>
      </c>
      <c r="E598" s="228" t="s">
        <v>44</v>
      </c>
      <c r="F598" s="229" t="s">
        <v>146</v>
      </c>
      <c r="G598" s="226"/>
      <c r="H598" s="228" t="s">
        <v>44</v>
      </c>
      <c r="I598" s="230"/>
      <c r="J598" s="226"/>
      <c r="K598" s="226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145</v>
      </c>
      <c r="AU598" s="235" t="s">
        <v>91</v>
      </c>
      <c r="AV598" s="13" t="s">
        <v>89</v>
      </c>
      <c r="AW598" s="13" t="s">
        <v>42</v>
      </c>
      <c r="AX598" s="13" t="s">
        <v>82</v>
      </c>
      <c r="AY598" s="235" t="s">
        <v>134</v>
      </c>
    </row>
    <row r="599" s="14" customFormat="1">
      <c r="A599" s="14"/>
      <c r="B599" s="236"/>
      <c r="C599" s="237"/>
      <c r="D599" s="227" t="s">
        <v>145</v>
      </c>
      <c r="E599" s="238" t="s">
        <v>44</v>
      </c>
      <c r="F599" s="239" t="s">
        <v>765</v>
      </c>
      <c r="G599" s="237"/>
      <c r="H599" s="240">
        <v>0.0070000000000000001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145</v>
      </c>
      <c r="AU599" s="246" t="s">
        <v>91</v>
      </c>
      <c r="AV599" s="14" t="s">
        <v>91</v>
      </c>
      <c r="AW599" s="14" t="s">
        <v>42</v>
      </c>
      <c r="AX599" s="14" t="s">
        <v>89</v>
      </c>
      <c r="AY599" s="246" t="s">
        <v>134</v>
      </c>
    </row>
    <row r="600" s="14" customFormat="1">
      <c r="A600" s="14"/>
      <c r="B600" s="236"/>
      <c r="C600" s="237"/>
      <c r="D600" s="227" t="s">
        <v>145</v>
      </c>
      <c r="E600" s="237"/>
      <c r="F600" s="239" t="s">
        <v>766</v>
      </c>
      <c r="G600" s="237"/>
      <c r="H600" s="240">
        <v>0.0080000000000000002</v>
      </c>
      <c r="I600" s="241"/>
      <c r="J600" s="237"/>
      <c r="K600" s="237"/>
      <c r="L600" s="242"/>
      <c r="M600" s="243"/>
      <c r="N600" s="244"/>
      <c r="O600" s="244"/>
      <c r="P600" s="244"/>
      <c r="Q600" s="244"/>
      <c r="R600" s="244"/>
      <c r="S600" s="244"/>
      <c r="T600" s="24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6" t="s">
        <v>145</v>
      </c>
      <c r="AU600" s="246" t="s">
        <v>91</v>
      </c>
      <c r="AV600" s="14" t="s">
        <v>91</v>
      </c>
      <c r="AW600" s="14" t="s">
        <v>4</v>
      </c>
      <c r="AX600" s="14" t="s">
        <v>89</v>
      </c>
      <c r="AY600" s="246" t="s">
        <v>134</v>
      </c>
    </row>
    <row r="601" s="2" customFormat="1" ht="21.75" customHeight="1">
      <c r="A601" s="41"/>
      <c r="B601" s="42"/>
      <c r="C601" s="258" t="s">
        <v>767</v>
      </c>
      <c r="D601" s="258" t="s">
        <v>211</v>
      </c>
      <c r="E601" s="259" t="s">
        <v>768</v>
      </c>
      <c r="F601" s="260" t="s">
        <v>769</v>
      </c>
      <c r="G601" s="261" t="s">
        <v>196</v>
      </c>
      <c r="H601" s="262">
        <v>0.029999999999999999</v>
      </c>
      <c r="I601" s="263"/>
      <c r="J601" s="264">
        <f>ROUND(I601*H601,2)</f>
        <v>0</v>
      </c>
      <c r="K601" s="260" t="s">
        <v>44</v>
      </c>
      <c r="L601" s="265"/>
      <c r="M601" s="266" t="s">
        <v>44</v>
      </c>
      <c r="N601" s="267" t="s">
        <v>53</v>
      </c>
      <c r="O601" s="87"/>
      <c r="P601" s="216">
        <f>O601*H601</f>
        <v>0</v>
      </c>
      <c r="Q601" s="216">
        <v>1</v>
      </c>
      <c r="R601" s="216">
        <f>Q601*H601</f>
        <v>0.029999999999999999</v>
      </c>
      <c r="S601" s="216">
        <v>0</v>
      </c>
      <c r="T601" s="217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18" t="s">
        <v>183</v>
      </c>
      <c r="AT601" s="218" t="s">
        <v>211</v>
      </c>
      <c r="AU601" s="218" t="s">
        <v>91</v>
      </c>
      <c r="AY601" s="19" t="s">
        <v>134</v>
      </c>
      <c r="BE601" s="219">
        <f>IF(N601="základní",J601,0)</f>
        <v>0</v>
      </c>
      <c r="BF601" s="219">
        <f>IF(N601="snížená",J601,0)</f>
        <v>0</v>
      </c>
      <c r="BG601" s="219">
        <f>IF(N601="zákl. přenesená",J601,0)</f>
        <v>0</v>
      </c>
      <c r="BH601" s="219">
        <f>IF(N601="sníž. přenesená",J601,0)</f>
        <v>0</v>
      </c>
      <c r="BI601" s="219">
        <f>IF(N601="nulová",J601,0)</f>
        <v>0</v>
      </c>
      <c r="BJ601" s="19" t="s">
        <v>89</v>
      </c>
      <c r="BK601" s="219">
        <f>ROUND(I601*H601,2)</f>
        <v>0</v>
      </c>
      <c r="BL601" s="19" t="s">
        <v>141</v>
      </c>
      <c r="BM601" s="218" t="s">
        <v>770</v>
      </c>
    </row>
    <row r="602" s="13" customFormat="1">
      <c r="A602" s="13"/>
      <c r="B602" s="225"/>
      <c r="C602" s="226"/>
      <c r="D602" s="227" t="s">
        <v>145</v>
      </c>
      <c r="E602" s="228" t="s">
        <v>44</v>
      </c>
      <c r="F602" s="229" t="s">
        <v>146</v>
      </c>
      <c r="G602" s="226"/>
      <c r="H602" s="228" t="s">
        <v>44</v>
      </c>
      <c r="I602" s="230"/>
      <c r="J602" s="226"/>
      <c r="K602" s="226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145</v>
      </c>
      <c r="AU602" s="235" t="s">
        <v>91</v>
      </c>
      <c r="AV602" s="13" t="s">
        <v>89</v>
      </c>
      <c r="AW602" s="13" t="s">
        <v>42</v>
      </c>
      <c r="AX602" s="13" t="s">
        <v>82</v>
      </c>
      <c r="AY602" s="235" t="s">
        <v>134</v>
      </c>
    </row>
    <row r="603" s="14" customFormat="1">
      <c r="A603" s="14"/>
      <c r="B603" s="236"/>
      <c r="C603" s="237"/>
      <c r="D603" s="227" t="s">
        <v>145</v>
      </c>
      <c r="E603" s="238" t="s">
        <v>44</v>
      </c>
      <c r="F603" s="239" t="s">
        <v>771</v>
      </c>
      <c r="G603" s="237"/>
      <c r="H603" s="240">
        <v>0.027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6" t="s">
        <v>145</v>
      </c>
      <c r="AU603" s="246" t="s">
        <v>91</v>
      </c>
      <c r="AV603" s="14" t="s">
        <v>91</v>
      </c>
      <c r="AW603" s="14" t="s">
        <v>42</v>
      </c>
      <c r="AX603" s="14" t="s">
        <v>89</v>
      </c>
      <c r="AY603" s="246" t="s">
        <v>134</v>
      </c>
    </row>
    <row r="604" s="14" customFormat="1">
      <c r="A604" s="14"/>
      <c r="B604" s="236"/>
      <c r="C604" s="237"/>
      <c r="D604" s="227" t="s">
        <v>145</v>
      </c>
      <c r="E604" s="237"/>
      <c r="F604" s="239" t="s">
        <v>772</v>
      </c>
      <c r="G604" s="237"/>
      <c r="H604" s="240">
        <v>0.029999999999999999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145</v>
      </c>
      <c r="AU604" s="246" t="s">
        <v>91</v>
      </c>
      <c r="AV604" s="14" t="s">
        <v>91</v>
      </c>
      <c r="AW604" s="14" t="s">
        <v>4</v>
      </c>
      <c r="AX604" s="14" t="s">
        <v>89</v>
      </c>
      <c r="AY604" s="246" t="s">
        <v>134</v>
      </c>
    </row>
    <row r="605" s="2" customFormat="1" ht="24.15" customHeight="1">
      <c r="A605" s="41"/>
      <c r="B605" s="42"/>
      <c r="C605" s="207" t="s">
        <v>773</v>
      </c>
      <c r="D605" s="207" t="s">
        <v>136</v>
      </c>
      <c r="E605" s="208" t="s">
        <v>774</v>
      </c>
      <c r="F605" s="209" t="s">
        <v>775</v>
      </c>
      <c r="G605" s="210" t="s">
        <v>233</v>
      </c>
      <c r="H605" s="211">
        <v>326.30000000000001</v>
      </c>
      <c r="I605" s="212"/>
      <c r="J605" s="213">
        <f>ROUND(I605*H605,2)</f>
        <v>0</v>
      </c>
      <c r="K605" s="209" t="s">
        <v>140</v>
      </c>
      <c r="L605" s="47"/>
      <c r="M605" s="214" t="s">
        <v>44</v>
      </c>
      <c r="N605" s="215" t="s">
        <v>53</v>
      </c>
      <c r="O605" s="87"/>
      <c r="P605" s="216">
        <f>O605*H605</f>
        <v>0</v>
      </c>
      <c r="Q605" s="216">
        <v>6.0000000000000002E-05</v>
      </c>
      <c r="R605" s="216">
        <f>Q605*H605</f>
        <v>0.019578000000000002</v>
      </c>
      <c r="S605" s="216">
        <v>0</v>
      </c>
      <c r="T605" s="217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8" t="s">
        <v>225</v>
      </c>
      <c r="AT605" s="218" t="s">
        <v>136</v>
      </c>
      <c r="AU605" s="218" t="s">
        <v>91</v>
      </c>
      <c r="AY605" s="19" t="s">
        <v>134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19" t="s">
        <v>89</v>
      </c>
      <c r="BK605" s="219">
        <f>ROUND(I605*H605,2)</f>
        <v>0</v>
      </c>
      <c r="BL605" s="19" t="s">
        <v>225</v>
      </c>
      <c r="BM605" s="218" t="s">
        <v>776</v>
      </c>
    </row>
    <row r="606" s="2" customFormat="1">
      <c r="A606" s="41"/>
      <c r="B606" s="42"/>
      <c r="C606" s="43"/>
      <c r="D606" s="220" t="s">
        <v>143</v>
      </c>
      <c r="E606" s="43"/>
      <c r="F606" s="221" t="s">
        <v>777</v>
      </c>
      <c r="G606" s="43"/>
      <c r="H606" s="43"/>
      <c r="I606" s="222"/>
      <c r="J606" s="43"/>
      <c r="K606" s="43"/>
      <c r="L606" s="47"/>
      <c r="M606" s="223"/>
      <c r="N606" s="224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19" t="s">
        <v>143</v>
      </c>
      <c r="AU606" s="19" t="s">
        <v>91</v>
      </c>
    </row>
    <row r="607" s="13" customFormat="1">
      <c r="A607" s="13"/>
      <c r="B607" s="225"/>
      <c r="C607" s="226"/>
      <c r="D607" s="227" t="s">
        <v>145</v>
      </c>
      <c r="E607" s="228" t="s">
        <v>44</v>
      </c>
      <c r="F607" s="229" t="s">
        <v>146</v>
      </c>
      <c r="G607" s="226"/>
      <c r="H607" s="228" t="s">
        <v>44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145</v>
      </c>
      <c r="AU607" s="235" t="s">
        <v>91</v>
      </c>
      <c r="AV607" s="13" t="s">
        <v>89</v>
      </c>
      <c r="AW607" s="13" t="s">
        <v>42</v>
      </c>
      <c r="AX607" s="13" t="s">
        <v>82</v>
      </c>
      <c r="AY607" s="235" t="s">
        <v>134</v>
      </c>
    </row>
    <row r="608" s="14" customFormat="1">
      <c r="A608" s="14"/>
      <c r="B608" s="236"/>
      <c r="C608" s="237"/>
      <c r="D608" s="227" t="s">
        <v>145</v>
      </c>
      <c r="E608" s="238" t="s">
        <v>44</v>
      </c>
      <c r="F608" s="239" t="s">
        <v>778</v>
      </c>
      <c r="G608" s="237"/>
      <c r="H608" s="240">
        <v>326.30000000000001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145</v>
      </c>
      <c r="AU608" s="246" t="s">
        <v>91</v>
      </c>
      <c r="AV608" s="14" t="s">
        <v>91</v>
      </c>
      <c r="AW608" s="14" t="s">
        <v>42</v>
      </c>
      <c r="AX608" s="14" t="s">
        <v>89</v>
      </c>
      <c r="AY608" s="246" t="s">
        <v>134</v>
      </c>
    </row>
    <row r="609" s="2" customFormat="1" ht="24.15" customHeight="1">
      <c r="A609" s="41"/>
      <c r="B609" s="42"/>
      <c r="C609" s="258" t="s">
        <v>779</v>
      </c>
      <c r="D609" s="258" t="s">
        <v>211</v>
      </c>
      <c r="E609" s="259" t="s">
        <v>780</v>
      </c>
      <c r="F609" s="260" t="s">
        <v>781</v>
      </c>
      <c r="G609" s="261" t="s">
        <v>196</v>
      </c>
      <c r="H609" s="262">
        <v>0.35899999999999999</v>
      </c>
      <c r="I609" s="263"/>
      <c r="J609" s="264">
        <f>ROUND(I609*H609,2)</f>
        <v>0</v>
      </c>
      <c r="K609" s="260" t="s">
        <v>140</v>
      </c>
      <c r="L609" s="265"/>
      <c r="M609" s="266" t="s">
        <v>44</v>
      </c>
      <c r="N609" s="267" t="s">
        <v>53</v>
      </c>
      <c r="O609" s="87"/>
      <c r="P609" s="216">
        <f>O609*H609</f>
        <v>0</v>
      </c>
      <c r="Q609" s="216">
        <v>1</v>
      </c>
      <c r="R609" s="216">
        <f>Q609*H609</f>
        <v>0.35899999999999999</v>
      </c>
      <c r="S609" s="216">
        <v>0</v>
      </c>
      <c r="T609" s="217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8" t="s">
        <v>183</v>
      </c>
      <c r="AT609" s="218" t="s">
        <v>211</v>
      </c>
      <c r="AU609" s="218" t="s">
        <v>91</v>
      </c>
      <c r="AY609" s="19" t="s">
        <v>134</v>
      </c>
      <c r="BE609" s="219">
        <f>IF(N609="základní",J609,0)</f>
        <v>0</v>
      </c>
      <c r="BF609" s="219">
        <f>IF(N609="snížená",J609,0)</f>
        <v>0</v>
      </c>
      <c r="BG609" s="219">
        <f>IF(N609="zákl. přenesená",J609,0)</f>
        <v>0</v>
      </c>
      <c r="BH609" s="219">
        <f>IF(N609="sníž. přenesená",J609,0)</f>
        <v>0</v>
      </c>
      <c r="BI609" s="219">
        <f>IF(N609="nulová",J609,0)</f>
        <v>0</v>
      </c>
      <c r="BJ609" s="19" t="s">
        <v>89</v>
      </c>
      <c r="BK609" s="219">
        <f>ROUND(I609*H609,2)</f>
        <v>0</v>
      </c>
      <c r="BL609" s="19" t="s">
        <v>141</v>
      </c>
      <c r="BM609" s="218" t="s">
        <v>782</v>
      </c>
    </row>
    <row r="610" s="13" customFormat="1">
      <c r="A610" s="13"/>
      <c r="B610" s="225"/>
      <c r="C610" s="226"/>
      <c r="D610" s="227" t="s">
        <v>145</v>
      </c>
      <c r="E610" s="228" t="s">
        <v>44</v>
      </c>
      <c r="F610" s="229" t="s">
        <v>146</v>
      </c>
      <c r="G610" s="226"/>
      <c r="H610" s="228" t="s">
        <v>44</v>
      </c>
      <c r="I610" s="230"/>
      <c r="J610" s="226"/>
      <c r="K610" s="226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145</v>
      </c>
      <c r="AU610" s="235" t="s">
        <v>91</v>
      </c>
      <c r="AV610" s="13" t="s">
        <v>89</v>
      </c>
      <c r="AW610" s="13" t="s">
        <v>42</v>
      </c>
      <c r="AX610" s="13" t="s">
        <v>82</v>
      </c>
      <c r="AY610" s="235" t="s">
        <v>134</v>
      </c>
    </row>
    <row r="611" s="14" customFormat="1">
      <c r="A611" s="14"/>
      <c r="B611" s="236"/>
      <c r="C611" s="237"/>
      <c r="D611" s="227" t="s">
        <v>145</v>
      </c>
      <c r="E611" s="238" t="s">
        <v>44</v>
      </c>
      <c r="F611" s="239" t="s">
        <v>783</v>
      </c>
      <c r="G611" s="237"/>
      <c r="H611" s="240">
        <v>0.32600000000000001</v>
      </c>
      <c r="I611" s="241"/>
      <c r="J611" s="237"/>
      <c r="K611" s="237"/>
      <c r="L611" s="242"/>
      <c r="M611" s="243"/>
      <c r="N611" s="244"/>
      <c r="O611" s="244"/>
      <c r="P611" s="244"/>
      <c r="Q611" s="244"/>
      <c r="R611" s="244"/>
      <c r="S611" s="244"/>
      <c r="T611" s="24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6" t="s">
        <v>145</v>
      </c>
      <c r="AU611" s="246" t="s">
        <v>91</v>
      </c>
      <c r="AV611" s="14" t="s">
        <v>91</v>
      </c>
      <c r="AW611" s="14" t="s">
        <v>42</v>
      </c>
      <c r="AX611" s="14" t="s">
        <v>89</v>
      </c>
      <c r="AY611" s="246" t="s">
        <v>134</v>
      </c>
    </row>
    <row r="612" s="14" customFormat="1">
      <c r="A612" s="14"/>
      <c r="B612" s="236"/>
      <c r="C612" s="237"/>
      <c r="D612" s="227" t="s">
        <v>145</v>
      </c>
      <c r="E612" s="237"/>
      <c r="F612" s="239" t="s">
        <v>784</v>
      </c>
      <c r="G612" s="237"/>
      <c r="H612" s="240">
        <v>0.35899999999999999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6" t="s">
        <v>145</v>
      </c>
      <c r="AU612" s="246" t="s">
        <v>91</v>
      </c>
      <c r="AV612" s="14" t="s">
        <v>91</v>
      </c>
      <c r="AW612" s="14" t="s">
        <v>4</v>
      </c>
      <c r="AX612" s="14" t="s">
        <v>89</v>
      </c>
      <c r="AY612" s="246" t="s">
        <v>134</v>
      </c>
    </row>
    <row r="613" s="2" customFormat="1" ht="24.15" customHeight="1">
      <c r="A613" s="41"/>
      <c r="B613" s="42"/>
      <c r="C613" s="207" t="s">
        <v>785</v>
      </c>
      <c r="D613" s="207" t="s">
        <v>136</v>
      </c>
      <c r="E613" s="208" t="s">
        <v>786</v>
      </c>
      <c r="F613" s="209" t="s">
        <v>787</v>
      </c>
      <c r="G613" s="210" t="s">
        <v>233</v>
      </c>
      <c r="H613" s="211">
        <v>1663.2000000000001</v>
      </c>
      <c r="I613" s="212"/>
      <c r="J613" s="213">
        <f>ROUND(I613*H613,2)</f>
        <v>0</v>
      </c>
      <c r="K613" s="209" t="s">
        <v>140</v>
      </c>
      <c r="L613" s="47"/>
      <c r="M613" s="214" t="s">
        <v>44</v>
      </c>
      <c r="N613" s="215" t="s">
        <v>53</v>
      </c>
      <c r="O613" s="87"/>
      <c r="P613" s="216">
        <f>O613*H613</f>
        <v>0</v>
      </c>
      <c r="Q613" s="216">
        <v>5.0000000000000002E-05</v>
      </c>
      <c r="R613" s="216">
        <f>Q613*H613</f>
        <v>0.083160000000000012</v>
      </c>
      <c r="S613" s="216">
        <v>0</v>
      </c>
      <c r="T613" s="217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18" t="s">
        <v>225</v>
      </c>
      <c r="AT613" s="218" t="s">
        <v>136</v>
      </c>
      <c r="AU613" s="218" t="s">
        <v>91</v>
      </c>
      <c r="AY613" s="19" t="s">
        <v>134</v>
      </c>
      <c r="BE613" s="219">
        <f>IF(N613="základní",J613,0)</f>
        <v>0</v>
      </c>
      <c r="BF613" s="219">
        <f>IF(N613="snížená",J613,0)</f>
        <v>0</v>
      </c>
      <c r="BG613" s="219">
        <f>IF(N613="zákl. přenesená",J613,0)</f>
        <v>0</v>
      </c>
      <c r="BH613" s="219">
        <f>IF(N613="sníž. přenesená",J613,0)</f>
        <v>0</v>
      </c>
      <c r="BI613" s="219">
        <f>IF(N613="nulová",J613,0)</f>
        <v>0</v>
      </c>
      <c r="BJ613" s="19" t="s">
        <v>89</v>
      </c>
      <c r="BK613" s="219">
        <f>ROUND(I613*H613,2)</f>
        <v>0</v>
      </c>
      <c r="BL613" s="19" t="s">
        <v>225</v>
      </c>
      <c r="BM613" s="218" t="s">
        <v>788</v>
      </c>
    </row>
    <row r="614" s="2" customFormat="1">
      <c r="A614" s="41"/>
      <c r="B614" s="42"/>
      <c r="C614" s="43"/>
      <c r="D614" s="220" t="s">
        <v>143</v>
      </c>
      <c r="E614" s="43"/>
      <c r="F614" s="221" t="s">
        <v>789</v>
      </c>
      <c r="G614" s="43"/>
      <c r="H614" s="43"/>
      <c r="I614" s="222"/>
      <c r="J614" s="43"/>
      <c r="K614" s="43"/>
      <c r="L614" s="47"/>
      <c r="M614" s="223"/>
      <c r="N614" s="224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19" t="s">
        <v>143</v>
      </c>
      <c r="AU614" s="19" t="s">
        <v>91</v>
      </c>
    </row>
    <row r="615" s="13" customFormat="1">
      <c r="A615" s="13"/>
      <c r="B615" s="225"/>
      <c r="C615" s="226"/>
      <c r="D615" s="227" t="s">
        <v>145</v>
      </c>
      <c r="E615" s="228" t="s">
        <v>44</v>
      </c>
      <c r="F615" s="229" t="s">
        <v>146</v>
      </c>
      <c r="G615" s="226"/>
      <c r="H615" s="228" t="s">
        <v>44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145</v>
      </c>
      <c r="AU615" s="235" t="s">
        <v>91</v>
      </c>
      <c r="AV615" s="13" t="s">
        <v>89</v>
      </c>
      <c r="AW615" s="13" t="s">
        <v>42</v>
      </c>
      <c r="AX615" s="13" t="s">
        <v>82</v>
      </c>
      <c r="AY615" s="235" t="s">
        <v>134</v>
      </c>
    </row>
    <row r="616" s="14" customFormat="1">
      <c r="A616" s="14"/>
      <c r="B616" s="236"/>
      <c r="C616" s="237"/>
      <c r="D616" s="227" t="s">
        <v>145</v>
      </c>
      <c r="E616" s="238" t="s">
        <v>44</v>
      </c>
      <c r="F616" s="239" t="s">
        <v>790</v>
      </c>
      <c r="G616" s="237"/>
      <c r="H616" s="240">
        <v>685.79999999999995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6" t="s">
        <v>145</v>
      </c>
      <c r="AU616" s="246" t="s">
        <v>91</v>
      </c>
      <c r="AV616" s="14" t="s">
        <v>91</v>
      </c>
      <c r="AW616" s="14" t="s">
        <v>42</v>
      </c>
      <c r="AX616" s="14" t="s">
        <v>82</v>
      </c>
      <c r="AY616" s="246" t="s">
        <v>134</v>
      </c>
    </row>
    <row r="617" s="14" customFormat="1">
      <c r="A617" s="14"/>
      <c r="B617" s="236"/>
      <c r="C617" s="237"/>
      <c r="D617" s="227" t="s">
        <v>145</v>
      </c>
      <c r="E617" s="238" t="s">
        <v>44</v>
      </c>
      <c r="F617" s="239" t="s">
        <v>791</v>
      </c>
      <c r="G617" s="237"/>
      <c r="H617" s="240">
        <v>770.60000000000002</v>
      </c>
      <c r="I617" s="241"/>
      <c r="J617" s="237"/>
      <c r="K617" s="237"/>
      <c r="L617" s="242"/>
      <c r="M617" s="243"/>
      <c r="N617" s="244"/>
      <c r="O617" s="244"/>
      <c r="P617" s="244"/>
      <c r="Q617" s="244"/>
      <c r="R617" s="244"/>
      <c r="S617" s="244"/>
      <c r="T617" s="24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6" t="s">
        <v>145</v>
      </c>
      <c r="AU617" s="246" t="s">
        <v>91</v>
      </c>
      <c r="AV617" s="14" t="s">
        <v>91</v>
      </c>
      <c r="AW617" s="14" t="s">
        <v>42</v>
      </c>
      <c r="AX617" s="14" t="s">
        <v>82</v>
      </c>
      <c r="AY617" s="246" t="s">
        <v>134</v>
      </c>
    </row>
    <row r="618" s="14" customFormat="1">
      <c r="A618" s="14"/>
      <c r="B618" s="236"/>
      <c r="C618" s="237"/>
      <c r="D618" s="227" t="s">
        <v>145</v>
      </c>
      <c r="E618" s="238" t="s">
        <v>44</v>
      </c>
      <c r="F618" s="239" t="s">
        <v>792</v>
      </c>
      <c r="G618" s="237"/>
      <c r="H618" s="240">
        <v>206.80000000000001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6" t="s">
        <v>145</v>
      </c>
      <c r="AU618" s="246" t="s">
        <v>91</v>
      </c>
      <c r="AV618" s="14" t="s">
        <v>91</v>
      </c>
      <c r="AW618" s="14" t="s">
        <v>42</v>
      </c>
      <c r="AX618" s="14" t="s">
        <v>82</v>
      </c>
      <c r="AY618" s="246" t="s">
        <v>134</v>
      </c>
    </row>
    <row r="619" s="15" customFormat="1">
      <c r="A619" s="15"/>
      <c r="B619" s="247"/>
      <c r="C619" s="248"/>
      <c r="D619" s="227" t="s">
        <v>145</v>
      </c>
      <c r="E619" s="249" t="s">
        <v>44</v>
      </c>
      <c r="F619" s="250" t="s">
        <v>148</v>
      </c>
      <c r="G619" s="248"/>
      <c r="H619" s="251">
        <v>1663.2000000000001</v>
      </c>
      <c r="I619" s="252"/>
      <c r="J619" s="248"/>
      <c r="K619" s="248"/>
      <c r="L619" s="253"/>
      <c r="M619" s="254"/>
      <c r="N619" s="255"/>
      <c r="O619" s="255"/>
      <c r="P619" s="255"/>
      <c r="Q619" s="255"/>
      <c r="R619" s="255"/>
      <c r="S619" s="255"/>
      <c r="T619" s="25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7" t="s">
        <v>145</v>
      </c>
      <c r="AU619" s="257" t="s">
        <v>91</v>
      </c>
      <c r="AV619" s="15" t="s">
        <v>141</v>
      </c>
      <c r="AW619" s="15" t="s">
        <v>42</v>
      </c>
      <c r="AX619" s="15" t="s">
        <v>89</v>
      </c>
      <c r="AY619" s="257" t="s">
        <v>134</v>
      </c>
    </row>
    <row r="620" s="2" customFormat="1" ht="21.75" customHeight="1">
      <c r="A620" s="41"/>
      <c r="B620" s="42"/>
      <c r="C620" s="258" t="s">
        <v>793</v>
      </c>
      <c r="D620" s="258" t="s">
        <v>211</v>
      </c>
      <c r="E620" s="259" t="s">
        <v>794</v>
      </c>
      <c r="F620" s="260" t="s">
        <v>795</v>
      </c>
      <c r="G620" s="261" t="s">
        <v>196</v>
      </c>
      <c r="H620" s="262">
        <v>0.755</v>
      </c>
      <c r="I620" s="263"/>
      <c r="J620" s="264">
        <f>ROUND(I620*H620,2)</f>
        <v>0</v>
      </c>
      <c r="K620" s="260" t="s">
        <v>140</v>
      </c>
      <c r="L620" s="265"/>
      <c r="M620" s="266" t="s">
        <v>44</v>
      </c>
      <c r="N620" s="267" t="s">
        <v>53</v>
      </c>
      <c r="O620" s="87"/>
      <c r="P620" s="216">
        <f>O620*H620</f>
        <v>0</v>
      </c>
      <c r="Q620" s="216">
        <v>1</v>
      </c>
      <c r="R620" s="216">
        <f>Q620*H620</f>
        <v>0.755</v>
      </c>
      <c r="S620" s="216">
        <v>0</v>
      </c>
      <c r="T620" s="217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8" t="s">
        <v>183</v>
      </c>
      <c r="AT620" s="218" t="s">
        <v>211</v>
      </c>
      <c r="AU620" s="218" t="s">
        <v>91</v>
      </c>
      <c r="AY620" s="19" t="s">
        <v>134</v>
      </c>
      <c r="BE620" s="219">
        <f>IF(N620="základní",J620,0)</f>
        <v>0</v>
      </c>
      <c r="BF620" s="219">
        <f>IF(N620="snížená",J620,0)</f>
        <v>0</v>
      </c>
      <c r="BG620" s="219">
        <f>IF(N620="zákl. přenesená",J620,0)</f>
        <v>0</v>
      </c>
      <c r="BH620" s="219">
        <f>IF(N620="sníž. přenesená",J620,0)</f>
        <v>0</v>
      </c>
      <c r="BI620" s="219">
        <f>IF(N620="nulová",J620,0)</f>
        <v>0</v>
      </c>
      <c r="BJ620" s="19" t="s">
        <v>89</v>
      </c>
      <c r="BK620" s="219">
        <f>ROUND(I620*H620,2)</f>
        <v>0</v>
      </c>
      <c r="BL620" s="19" t="s">
        <v>141</v>
      </c>
      <c r="BM620" s="218" t="s">
        <v>796</v>
      </c>
    </row>
    <row r="621" s="13" customFormat="1">
      <c r="A621" s="13"/>
      <c r="B621" s="225"/>
      <c r="C621" s="226"/>
      <c r="D621" s="227" t="s">
        <v>145</v>
      </c>
      <c r="E621" s="228" t="s">
        <v>44</v>
      </c>
      <c r="F621" s="229" t="s">
        <v>146</v>
      </c>
      <c r="G621" s="226"/>
      <c r="H621" s="228" t="s">
        <v>44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145</v>
      </c>
      <c r="AU621" s="235" t="s">
        <v>91</v>
      </c>
      <c r="AV621" s="13" t="s">
        <v>89</v>
      </c>
      <c r="AW621" s="13" t="s">
        <v>42</v>
      </c>
      <c r="AX621" s="13" t="s">
        <v>82</v>
      </c>
      <c r="AY621" s="235" t="s">
        <v>134</v>
      </c>
    </row>
    <row r="622" s="14" customFormat="1">
      <c r="A622" s="14"/>
      <c r="B622" s="236"/>
      <c r="C622" s="237"/>
      <c r="D622" s="227" t="s">
        <v>145</v>
      </c>
      <c r="E622" s="238" t="s">
        <v>44</v>
      </c>
      <c r="F622" s="239" t="s">
        <v>797</v>
      </c>
      <c r="G622" s="237"/>
      <c r="H622" s="240">
        <v>0.68600000000000005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6" t="s">
        <v>145</v>
      </c>
      <c r="AU622" s="246" t="s">
        <v>91</v>
      </c>
      <c r="AV622" s="14" t="s">
        <v>91</v>
      </c>
      <c r="AW622" s="14" t="s">
        <v>42</v>
      </c>
      <c r="AX622" s="14" t="s">
        <v>89</v>
      </c>
      <c r="AY622" s="246" t="s">
        <v>134</v>
      </c>
    </row>
    <row r="623" s="14" customFormat="1">
      <c r="A623" s="14"/>
      <c r="B623" s="236"/>
      <c r="C623" s="237"/>
      <c r="D623" s="227" t="s">
        <v>145</v>
      </c>
      <c r="E623" s="237"/>
      <c r="F623" s="239" t="s">
        <v>798</v>
      </c>
      <c r="G623" s="237"/>
      <c r="H623" s="240">
        <v>0.755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145</v>
      </c>
      <c r="AU623" s="246" t="s">
        <v>91</v>
      </c>
      <c r="AV623" s="14" t="s">
        <v>91</v>
      </c>
      <c r="AW623" s="14" t="s">
        <v>4</v>
      </c>
      <c r="AX623" s="14" t="s">
        <v>89</v>
      </c>
      <c r="AY623" s="246" t="s">
        <v>134</v>
      </c>
    </row>
    <row r="624" s="2" customFormat="1" ht="21.75" customHeight="1">
      <c r="A624" s="41"/>
      <c r="B624" s="42"/>
      <c r="C624" s="258" t="s">
        <v>799</v>
      </c>
      <c r="D624" s="258" t="s">
        <v>211</v>
      </c>
      <c r="E624" s="259" t="s">
        <v>800</v>
      </c>
      <c r="F624" s="260" t="s">
        <v>801</v>
      </c>
      <c r="G624" s="261" t="s">
        <v>196</v>
      </c>
      <c r="H624" s="262">
        <v>0.84799999999999998</v>
      </c>
      <c r="I624" s="263"/>
      <c r="J624" s="264">
        <f>ROUND(I624*H624,2)</f>
        <v>0</v>
      </c>
      <c r="K624" s="260" t="s">
        <v>140</v>
      </c>
      <c r="L624" s="265"/>
      <c r="M624" s="266" t="s">
        <v>44</v>
      </c>
      <c r="N624" s="267" t="s">
        <v>53</v>
      </c>
      <c r="O624" s="87"/>
      <c r="P624" s="216">
        <f>O624*H624</f>
        <v>0</v>
      </c>
      <c r="Q624" s="216">
        <v>1</v>
      </c>
      <c r="R624" s="216">
        <f>Q624*H624</f>
        <v>0.84799999999999998</v>
      </c>
      <c r="S624" s="216">
        <v>0</v>
      </c>
      <c r="T624" s="217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8" t="s">
        <v>313</v>
      </c>
      <c r="AT624" s="218" t="s">
        <v>211</v>
      </c>
      <c r="AU624" s="218" t="s">
        <v>91</v>
      </c>
      <c r="AY624" s="19" t="s">
        <v>134</v>
      </c>
      <c r="BE624" s="219">
        <f>IF(N624="základní",J624,0)</f>
        <v>0</v>
      </c>
      <c r="BF624" s="219">
        <f>IF(N624="snížená",J624,0)</f>
        <v>0</v>
      </c>
      <c r="BG624" s="219">
        <f>IF(N624="zákl. přenesená",J624,0)</f>
        <v>0</v>
      </c>
      <c r="BH624" s="219">
        <f>IF(N624="sníž. přenesená",J624,0)</f>
        <v>0</v>
      </c>
      <c r="BI624" s="219">
        <f>IF(N624="nulová",J624,0)</f>
        <v>0</v>
      </c>
      <c r="BJ624" s="19" t="s">
        <v>89</v>
      </c>
      <c r="BK624" s="219">
        <f>ROUND(I624*H624,2)</f>
        <v>0</v>
      </c>
      <c r="BL624" s="19" t="s">
        <v>225</v>
      </c>
      <c r="BM624" s="218" t="s">
        <v>802</v>
      </c>
    </row>
    <row r="625" s="13" customFormat="1">
      <c r="A625" s="13"/>
      <c r="B625" s="225"/>
      <c r="C625" s="226"/>
      <c r="D625" s="227" t="s">
        <v>145</v>
      </c>
      <c r="E625" s="228" t="s">
        <v>44</v>
      </c>
      <c r="F625" s="229" t="s">
        <v>146</v>
      </c>
      <c r="G625" s="226"/>
      <c r="H625" s="228" t="s">
        <v>44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145</v>
      </c>
      <c r="AU625" s="235" t="s">
        <v>91</v>
      </c>
      <c r="AV625" s="13" t="s">
        <v>89</v>
      </c>
      <c r="AW625" s="13" t="s">
        <v>42</v>
      </c>
      <c r="AX625" s="13" t="s">
        <v>82</v>
      </c>
      <c r="AY625" s="235" t="s">
        <v>134</v>
      </c>
    </row>
    <row r="626" s="14" customFormat="1">
      <c r="A626" s="14"/>
      <c r="B626" s="236"/>
      <c r="C626" s="237"/>
      <c r="D626" s="227" t="s">
        <v>145</v>
      </c>
      <c r="E626" s="238" t="s">
        <v>44</v>
      </c>
      <c r="F626" s="239" t="s">
        <v>803</v>
      </c>
      <c r="G626" s="237"/>
      <c r="H626" s="240">
        <v>0.77100000000000002</v>
      </c>
      <c r="I626" s="241"/>
      <c r="J626" s="237"/>
      <c r="K626" s="237"/>
      <c r="L626" s="242"/>
      <c r="M626" s="243"/>
      <c r="N626" s="244"/>
      <c r="O626" s="244"/>
      <c r="P626" s="244"/>
      <c r="Q626" s="244"/>
      <c r="R626" s="244"/>
      <c r="S626" s="244"/>
      <c r="T626" s="24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6" t="s">
        <v>145</v>
      </c>
      <c r="AU626" s="246" t="s">
        <v>91</v>
      </c>
      <c r="AV626" s="14" t="s">
        <v>91</v>
      </c>
      <c r="AW626" s="14" t="s">
        <v>42</v>
      </c>
      <c r="AX626" s="14" t="s">
        <v>89</v>
      </c>
      <c r="AY626" s="246" t="s">
        <v>134</v>
      </c>
    </row>
    <row r="627" s="14" customFormat="1">
      <c r="A627" s="14"/>
      <c r="B627" s="236"/>
      <c r="C627" s="237"/>
      <c r="D627" s="227" t="s">
        <v>145</v>
      </c>
      <c r="E627" s="237"/>
      <c r="F627" s="239" t="s">
        <v>804</v>
      </c>
      <c r="G627" s="237"/>
      <c r="H627" s="240">
        <v>0.84799999999999998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6" t="s">
        <v>145</v>
      </c>
      <c r="AU627" s="246" t="s">
        <v>91</v>
      </c>
      <c r="AV627" s="14" t="s">
        <v>91</v>
      </c>
      <c r="AW627" s="14" t="s">
        <v>4</v>
      </c>
      <c r="AX627" s="14" t="s">
        <v>89</v>
      </c>
      <c r="AY627" s="246" t="s">
        <v>134</v>
      </c>
    </row>
    <row r="628" s="2" customFormat="1" ht="21.75" customHeight="1">
      <c r="A628" s="41"/>
      <c r="B628" s="42"/>
      <c r="C628" s="258" t="s">
        <v>805</v>
      </c>
      <c r="D628" s="258" t="s">
        <v>211</v>
      </c>
      <c r="E628" s="259" t="s">
        <v>806</v>
      </c>
      <c r="F628" s="260" t="s">
        <v>807</v>
      </c>
      <c r="G628" s="261" t="s">
        <v>196</v>
      </c>
      <c r="H628" s="262">
        <v>0.22800000000000001</v>
      </c>
      <c r="I628" s="263"/>
      <c r="J628" s="264">
        <f>ROUND(I628*H628,2)</f>
        <v>0</v>
      </c>
      <c r="K628" s="260" t="s">
        <v>140</v>
      </c>
      <c r="L628" s="265"/>
      <c r="M628" s="266" t="s">
        <v>44</v>
      </c>
      <c r="N628" s="267" t="s">
        <v>53</v>
      </c>
      <c r="O628" s="87"/>
      <c r="P628" s="216">
        <f>O628*H628</f>
        <v>0</v>
      </c>
      <c r="Q628" s="216">
        <v>1</v>
      </c>
      <c r="R628" s="216">
        <f>Q628*H628</f>
        <v>0.22800000000000001</v>
      </c>
      <c r="S628" s="216">
        <v>0</v>
      </c>
      <c r="T628" s="217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8" t="s">
        <v>183</v>
      </c>
      <c r="AT628" s="218" t="s">
        <v>211</v>
      </c>
      <c r="AU628" s="218" t="s">
        <v>91</v>
      </c>
      <c r="AY628" s="19" t="s">
        <v>134</v>
      </c>
      <c r="BE628" s="219">
        <f>IF(N628="základní",J628,0)</f>
        <v>0</v>
      </c>
      <c r="BF628" s="219">
        <f>IF(N628="snížená",J628,0)</f>
        <v>0</v>
      </c>
      <c r="BG628" s="219">
        <f>IF(N628="zákl. přenesená",J628,0)</f>
        <v>0</v>
      </c>
      <c r="BH628" s="219">
        <f>IF(N628="sníž. přenesená",J628,0)</f>
        <v>0</v>
      </c>
      <c r="BI628" s="219">
        <f>IF(N628="nulová",J628,0)</f>
        <v>0</v>
      </c>
      <c r="BJ628" s="19" t="s">
        <v>89</v>
      </c>
      <c r="BK628" s="219">
        <f>ROUND(I628*H628,2)</f>
        <v>0</v>
      </c>
      <c r="BL628" s="19" t="s">
        <v>141</v>
      </c>
      <c r="BM628" s="218" t="s">
        <v>808</v>
      </c>
    </row>
    <row r="629" s="13" customFormat="1">
      <c r="A629" s="13"/>
      <c r="B629" s="225"/>
      <c r="C629" s="226"/>
      <c r="D629" s="227" t="s">
        <v>145</v>
      </c>
      <c r="E629" s="228" t="s">
        <v>44</v>
      </c>
      <c r="F629" s="229" t="s">
        <v>146</v>
      </c>
      <c r="G629" s="226"/>
      <c r="H629" s="228" t="s">
        <v>44</v>
      </c>
      <c r="I629" s="230"/>
      <c r="J629" s="226"/>
      <c r="K629" s="226"/>
      <c r="L629" s="231"/>
      <c r="M629" s="232"/>
      <c r="N629" s="233"/>
      <c r="O629" s="233"/>
      <c r="P629" s="233"/>
      <c r="Q629" s="233"/>
      <c r="R629" s="233"/>
      <c r="S629" s="233"/>
      <c r="T629" s="23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5" t="s">
        <v>145</v>
      </c>
      <c r="AU629" s="235" t="s">
        <v>91</v>
      </c>
      <c r="AV629" s="13" t="s">
        <v>89</v>
      </c>
      <c r="AW629" s="13" t="s">
        <v>42</v>
      </c>
      <c r="AX629" s="13" t="s">
        <v>82</v>
      </c>
      <c r="AY629" s="235" t="s">
        <v>134</v>
      </c>
    </row>
    <row r="630" s="14" customFormat="1">
      <c r="A630" s="14"/>
      <c r="B630" s="236"/>
      <c r="C630" s="237"/>
      <c r="D630" s="227" t="s">
        <v>145</v>
      </c>
      <c r="E630" s="238" t="s">
        <v>44</v>
      </c>
      <c r="F630" s="239" t="s">
        <v>809</v>
      </c>
      <c r="G630" s="237"/>
      <c r="H630" s="240">
        <v>0.20699999999999999</v>
      </c>
      <c r="I630" s="241"/>
      <c r="J630" s="237"/>
      <c r="K630" s="237"/>
      <c r="L630" s="242"/>
      <c r="M630" s="243"/>
      <c r="N630" s="244"/>
      <c r="O630" s="244"/>
      <c r="P630" s="244"/>
      <c r="Q630" s="244"/>
      <c r="R630" s="244"/>
      <c r="S630" s="244"/>
      <c r="T630" s="245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6" t="s">
        <v>145</v>
      </c>
      <c r="AU630" s="246" t="s">
        <v>91</v>
      </c>
      <c r="AV630" s="14" t="s">
        <v>91</v>
      </c>
      <c r="AW630" s="14" t="s">
        <v>42</v>
      </c>
      <c r="AX630" s="14" t="s">
        <v>89</v>
      </c>
      <c r="AY630" s="246" t="s">
        <v>134</v>
      </c>
    </row>
    <row r="631" s="14" customFormat="1">
      <c r="A631" s="14"/>
      <c r="B631" s="236"/>
      <c r="C631" s="237"/>
      <c r="D631" s="227" t="s">
        <v>145</v>
      </c>
      <c r="E631" s="237"/>
      <c r="F631" s="239" t="s">
        <v>810</v>
      </c>
      <c r="G631" s="237"/>
      <c r="H631" s="240">
        <v>0.22800000000000001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6" t="s">
        <v>145</v>
      </c>
      <c r="AU631" s="246" t="s">
        <v>91</v>
      </c>
      <c r="AV631" s="14" t="s">
        <v>91</v>
      </c>
      <c r="AW631" s="14" t="s">
        <v>4</v>
      </c>
      <c r="AX631" s="14" t="s">
        <v>89</v>
      </c>
      <c r="AY631" s="246" t="s">
        <v>134</v>
      </c>
    </row>
    <row r="632" s="2" customFormat="1" ht="55.5" customHeight="1">
      <c r="A632" s="41"/>
      <c r="B632" s="42"/>
      <c r="C632" s="207" t="s">
        <v>811</v>
      </c>
      <c r="D632" s="207" t="s">
        <v>136</v>
      </c>
      <c r="E632" s="208" t="s">
        <v>812</v>
      </c>
      <c r="F632" s="209" t="s">
        <v>813</v>
      </c>
      <c r="G632" s="210" t="s">
        <v>196</v>
      </c>
      <c r="H632" s="211">
        <v>1.8220000000000001</v>
      </c>
      <c r="I632" s="212"/>
      <c r="J632" s="213">
        <f>ROUND(I632*H632,2)</f>
        <v>0</v>
      </c>
      <c r="K632" s="209" t="s">
        <v>140</v>
      </c>
      <c r="L632" s="47"/>
      <c r="M632" s="214" t="s">
        <v>44</v>
      </c>
      <c r="N632" s="215" t="s">
        <v>53</v>
      </c>
      <c r="O632" s="87"/>
      <c r="P632" s="216">
        <f>O632*H632</f>
        <v>0</v>
      </c>
      <c r="Q632" s="216">
        <v>0</v>
      </c>
      <c r="R632" s="216">
        <f>Q632*H632</f>
        <v>0</v>
      </c>
      <c r="S632" s="216">
        <v>0</v>
      </c>
      <c r="T632" s="217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225</v>
      </c>
      <c r="AT632" s="218" t="s">
        <v>136</v>
      </c>
      <c r="AU632" s="218" t="s">
        <v>91</v>
      </c>
      <c r="AY632" s="19" t="s">
        <v>134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19" t="s">
        <v>89</v>
      </c>
      <c r="BK632" s="219">
        <f>ROUND(I632*H632,2)</f>
        <v>0</v>
      </c>
      <c r="BL632" s="19" t="s">
        <v>225</v>
      </c>
      <c r="BM632" s="218" t="s">
        <v>814</v>
      </c>
    </row>
    <row r="633" s="2" customFormat="1">
      <c r="A633" s="41"/>
      <c r="B633" s="42"/>
      <c r="C633" s="43"/>
      <c r="D633" s="220" t="s">
        <v>143</v>
      </c>
      <c r="E633" s="43"/>
      <c r="F633" s="221" t="s">
        <v>815</v>
      </c>
      <c r="G633" s="43"/>
      <c r="H633" s="43"/>
      <c r="I633" s="222"/>
      <c r="J633" s="43"/>
      <c r="K633" s="43"/>
      <c r="L633" s="47"/>
      <c r="M633" s="223"/>
      <c r="N633" s="22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19" t="s">
        <v>143</v>
      </c>
      <c r="AU633" s="19" t="s">
        <v>91</v>
      </c>
    </row>
    <row r="634" s="12" customFormat="1" ht="22.8" customHeight="1">
      <c r="A634" s="12"/>
      <c r="B634" s="191"/>
      <c r="C634" s="192"/>
      <c r="D634" s="193" t="s">
        <v>81</v>
      </c>
      <c r="E634" s="205" t="s">
        <v>816</v>
      </c>
      <c r="F634" s="205" t="s">
        <v>817</v>
      </c>
      <c r="G634" s="192"/>
      <c r="H634" s="192"/>
      <c r="I634" s="195"/>
      <c r="J634" s="206">
        <f>BK634</f>
        <v>0</v>
      </c>
      <c r="K634" s="192"/>
      <c r="L634" s="197"/>
      <c r="M634" s="198"/>
      <c r="N634" s="199"/>
      <c r="O634" s="199"/>
      <c r="P634" s="200">
        <f>SUM(P635:P697)</f>
        <v>0</v>
      </c>
      <c r="Q634" s="199"/>
      <c r="R634" s="200">
        <f>SUM(R635:R697)</f>
        <v>3.0326428499999998</v>
      </c>
      <c r="S634" s="199"/>
      <c r="T634" s="201">
        <f>SUM(T635:T697)</f>
        <v>1.760416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02" t="s">
        <v>91</v>
      </c>
      <c r="AT634" s="203" t="s">
        <v>81</v>
      </c>
      <c r="AU634" s="203" t="s">
        <v>89</v>
      </c>
      <c r="AY634" s="202" t="s">
        <v>134</v>
      </c>
      <c r="BK634" s="204">
        <f>SUM(BK635:BK697)</f>
        <v>0</v>
      </c>
    </row>
    <row r="635" s="2" customFormat="1" ht="24.15" customHeight="1">
      <c r="A635" s="41"/>
      <c r="B635" s="42"/>
      <c r="C635" s="207" t="s">
        <v>818</v>
      </c>
      <c r="D635" s="207" t="s">
        <v>136</v>
      </c>
      <c r="E635" s="208" t="s">
        <v>819</v>
      </c>
      <c r="F635" s="209" t="s">
        <v>820</v>
      </c>
      <c r="G635" s="210" t="s">
        <v>139</v>
      </c>
      <c r="H635" s="211">
        <v>79.200000000000003</v>
      </c>
      <c r="I635" s="212"/>
      <c r="J635" s="213">
        <f>ROUND(I635*H635,2)</f>
        <v>0</v>
      </c>
      <c r="K635" s="209" t="s">
        <v>140</v>
      </c>
      <c r="L635" s="47"/>
      <c r="M635" s="214" t="s">
        <v>44</v>
      </c>
      <c r="N635" s="215" t="s">
        <v>53</v>
      </c>
      <c r="O635" s="87"/>
      <c r="P635" s="216">
        <f>O635*H635</f>
        <v>0</v>
      </c>
      <c r="Q635" s="216">
        <v>0.00029999999999999997</v>
      </c>
      <c r="R635" s="216">
        <f>Q635*H635</f>
        <v>0.02376</v>
      </c>
      <c r="S635" s="216">
        <v>0</v>
      </c>
      <c r="T635" s="217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225</v>
      </c>
      <c r="AT635" s="218" t="s">
        <v>136</v>
      </c>
      <c r="AU635" s="218" t="s">
        <v>91</v>
      </c>
      <c r="AY635" s="19" t="s">
        <v>134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19" t="s">
        <v>89</v>
      </c>
      <c r="BK635" s="219">
        <f>ROUND(I635*H635,2)</f>
        <v>0</v>
      </c>
      <c r="BL635" s="19" t="s">
        <v>225</v>
      </c>
      <c r="BM635" s="218" t="s">
        <v>821</v>
      </c>
    </row>
    <row r="636" s="2" customFormat="1">
      <c r="A636" s="41"/>
      <c r="B636" s="42"/>
      <c r="C636" s="43"/>
      <c r="D636" s="220" t="s">
        <v>143</v>
      </c>
      <c r="E636" s="43"/>
      <c r="F636" s="221" t="s">
        <v>822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19" t="s">
        <v>143</v>
      </c>
      <c r="AU636" s="19" t="s">
        <v>91</v>
      </c>
    </row>
    <row r="637" s="13" customFormat="1">
      <c r="A637" s="13"/>
      <c r="B637" s="225"/>
      <c r="C637" s="226"/>
      <c r="D637" s="227" t="s">
        <v>145</v>
      </c>
      <c r="E637" s="228" t="s">
        <v>44</v>
      </c>
      <c r="F637" s="229" t="s">
        <v>146</v>
      </c>
      <c r="G637" s="226"/>
      <c r="H637" s="228" t="s">
        <v>44</v>
      </c>
      <c r="I637" s="230"/>
      <c r="J637" s="226"/>
      <c r="K637" s="226"/>
      <c r="L637" s="231"/>
      <c r="M637" s="232"/>
      <c r="N637" s="233"/>
      <c r="O637" s="233"/>
      <c r="P637" s="233"/>
      <c r="Q637" s="233"/>
      <c r="R637" s="233"/>
      <c r="S637" s="233"/>
      <c r="T637" s="23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5" t="s">
        <v>145</v>
      </c>
      <c r="AU637" s="235" t="s">
        <v>91</v>
      </c>
      <c r="AV637" s="13" t="s">
        <v>89</v>
      </c>
      <c r="AW637" s="13" t="s">
        <v>42</v>
      </c>
      <c r="AX637" s="13" t="s">
        <v>82</v>
      </c>
      <c r="AY637" s="235" t="s">
        <v>134</v>
      </c>
    </row>
    <row r="638" s="14" customFormat="1">
      <c r="A638" s="14"/>
      <c r="B638" s="236"/>
      <c r="C638" s="237"/>
      <c r="D638" s="227" t="s">
        <v>145</v>
      </c>
      <c r="E638" s="238" t="s">
        <v>44</v>
      </c>
      <c r="F638" s="239" t="s">
        <v>823</v>
      </c>
      <c r="G638" s="237"/>
      <c r="H638" s="240">
        <v>79.200000000000003</v>
      </c>
      <c r="I638" s="241"/>
      <c r="J638" s="237"/>
      <c r="K638" s="237"/>
      <c r="L638" s="242"/>
      <c r="M638" s="243"/>
      <c r="N638" s="244"/>
      <c r="O638" s="244"/>
      <c r="P638" s="244"/>
      <c r="Q638" s="244"/>
      <c r="R638" s="244"/>
      <c r="S638" s="244"/>
      <c r="T638" s="245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6" t="s">
        <v>145</v>
      </c>
      <c r="AU638" s="246" t="s">
        <v>91</v>
      </c>
      <c r="AV638" s="14" t="s">
        <v>91</v>
      </c>
      <c r="AW638" s="14" t="s">
        <v>42</v>
      </c>
      <c r="AX638" s="14" t="s">
        <v>89</v>
      </c>
      <c r="AY638" s="246" t="s">
        <v>134</v>
      </c>
    </row>
    <row r="639" s="2" customFormat="1" ht="37.8" customHeight="1">
      <c r="A639" s="41"/>
      <c r="B639" s="42"/>
      <c r="C639" s="207" t="s">
        <v>824</v>
      </c>
      <c r="D639" s="207" t="s">
        <v>136</v>
      </c>
      <c r="E639" s="208" t="s">
        <v>825</v>
      </c>
      <c r="F639" s="209" t="s">
        <v>826</v>
      </c>
      <c r="G639" s="210" t="s">
        <v>278</v>
      </c>
      <c r="H639" s="211">
        <v>65</v>
      </c>
      <c r="I639" s="212"/>
      <c r="J639" s="213">
        <f>ROUND(I639*H639,2)</f>
        <v>0</v>
      </c>
      <c r="K639" s="209" t="s">
        <v>140</v>
      </c>
      <c r="L639" s="47"/>
      <c r="M639" s="214" t="s">
        <v>44</v>
      </c>
      <c r="N639" s="215" t="s">
        <v>53</v>
      </c>
      <c r="O639" s="87"/>
      <c r="P639" s="216">
        <f>O639*H639</f>
        <v>0</v>
      </c>
      <c r="Q639" s="216">
        <v>0.00034000000000000002</v>
      </c>
      <c r="R639" s="216">
        <f>Q639*H639</f>
        <v>0.022100000000000002</v>
      </c>
      <c r="S639" s="216">
        <v>0</v>
      </c>
      <c r="T639" s="217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8" t="s">
        <v>225</v>
      </c>
      <c r="AT639" s="218" t="s">
        <v>136</v>
      </c>
      <c r="AU639" s="218" t="s">
        <v>91</v>
      </c>
      <c r="AY639" s="19" t="s">
        <v>134</v>
      </c>
      <c r="BE639" s="219">
        <f>IF(N639="základní",J639,0)</f>
        <v>0</v>
      </c>
      <c r="BF639" s="219">
        <f>IF(N639="snížená",J639,0)</f>
        <v>0</v>
      </c>
      <c r="BG639" s="219">
        <f>IF(N639="zákl. přenesená",J639,0)</f>
        <v>0</v>
      </c>
      <c r="BH639" s="219">
        <f>IF(N639="sníž. přenesená",J639,0)</f>
        <v>0</v>
      </c>
      <c r="BI639" s="219">
        <f>IF(N639="nulová",J639,0)</f>
        <v>0</v>
      </c>
      <c r="BJ639" s="19" t="s">
        <v>89</v>
      </c>
      <c r="BK639" s="219">
        <f>ROUND(I639*H639,2)</f>
        <v>0</v>
      </c>
      <c r="BL639" s="19" t="s">
        <v>225</v>
      </c>
      <c r="BM639" s="218" t="s">
        <v>827</v>
      </c>
    </row>
    <row r="640" s="2" customFormat="1">
      <c r="A640" s="41"/>
      <c r="B640" s="42"/>
      <c r="C640" s="43"/>
      <c r="D640" s="220" t="s">
        <v>143</v>
      </c>
      <c r="E640" s="43"/>
      <c r="F640" s="221" t="s">
        <v>828</v>
      </c>
      <c r="G640" s="43"/>
      <c r="H640" s="43"/>
      <c r="I640" s="222"/>
      <c r="J640" s="43"/>
      <c r="K640" s="43"/>
      <c r="L640" s="47"/>
      <c r="M640" s="223"/>
      <c r="N640" s="224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19" t="s">
        <v>143</v>
      </c>
      <c r="AU640" s="19" t="s">
        <v>91</v>
      </c>
    </row>
    <row r="641" s="13" customFormat="1">
      <c r="A641" s="13"/>
      <c r="B641" s="225"/>
      <c r="C641" s="226"/>
      <c r="D641" s="227" t="s">
        <v>145</v>
      </c>
      <c r="E641" s="228" t="s">
        <v>44</v>
      </c>
      <c r="F641" s="229" t="s">
        <v>146</v>
      </c>
      <c r="G641" s="226"/>
      <c r="H641" s="228" t="s">
        <v>44</v>
      </c>
      <c r="I641" s="230"/>
      <c r="J641" s="226"/>
      <c r="K641" s="226"/>
      <c r="L641" s="231"/>
      <c r="M641" s="232"/>
      <c r="N641" s="233"/>
      <c r="O641" s="233"/>
      <c r="P641" s="233"/>
      <c r="Q641" s="233"/>
      <c r="R641" s="233"/>
      <c r="S641" s="233"/>
      <c r="T641" s="23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5" t="s">
        <v>145</v>
      </c>
      <c r="AU641" s="235" t="s">
        <v>91</v>
      </c>
      <c r="AV641" s="13" t="s">
        <v>89</v>
      </c>
      <c r="AW641" s="13" t="s">
        <v>42</v>
      </c>
      <c r="AX641" s="13" t="s">
        <v>82</v>
      </c>
      <c r="AY641" s="235" t="s">
        <v>134</v>
      </c>
    </row>
    <row r="642" s="14" customFormat="1">
      <c r="A642" s="14"/>
      <c r="B642" s="236"/>
      <c r="C642" s="237"/>
      <c r="D642" s="227" t="s">
        <v>145</v>
      </c>
      <c r="E642" s="238" t="s">
        <v>44</v>
      </c>
      <c r="F642" s="239" t="s">
        <v>492</v>
      </c>
      <c r="G642" s="237"/>
      <c r="H642" s="240">
        <v>65</v>
      </c>
      <c r="I642" s="241"/>
      <c r="J642" s="237"/>
      <c r="K642" s="237"/>
      <c r="L642" s="242"/>
      <c r="M642" s="243"/>
      <c r="N642" s="244"/>
      <c r="O642" s="244"/>
      <c r="P642" s="244"/>
      <c r="Q642" s="244"/>
      <c r="R642" s="244"/>
      <c r="S642" s="244"/>
      <c r="T642" s="24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6" t="s">
        <v>145</v>
      </c>
      <c r="AU642" s="246" t="s">
        <v>91</v>
      </c>
      <c r="AV642" s="14" t="s">
        <v>91</v>
      </c>
      <c r="AW642" s="14" t="s">
        <v>42</v>
      </c>
      <c r="AX642" s="14" t="s">
        <v>89</v>
      </c>
      <c r="AY642" s="246" t="s">
        <v>134</v>
      </c>
    </row>
    <row r="643" s="2" customFormat="1" ht="21.75" customHeight="1">
      <c r="A643" s="41"/>
      <c r="B643" s="42"/>
      <c r="C643" s="258" t="s">
        <v>829</v>
      </c>
      <c r="D643" s="258" t="s">
        <v>211</v>
      </c>
      <c r="E643" s="259" t="s">
        <v>830</v>
      </c>
      <c r="F643" s="260" t="s">
        <v>831</v>
      </c>
      <c r="G643" s="261" t="s">
        <v>278</v>
      </c>
      <c r="H643" s="262">
        <v>71.5</v>
      </c>
      <c r="I643" s="263"/>
      <c r="J643" s="264">
        <f>ROUND(I643*H643,2)</f>
        <v>0</v>
      </c>
      <c r="K643" s="260" t="s">
        <v>44</v>
      </c>
      <c r="L643" s="265"/>
      <c r="M643" s="266" t="s">
        <v>44</v>
      </c>
      <c r="N643" s="267" t="s">
        <v>53</v>
      </c>
      <c r="O643" s="87"/>
      <c r="P643" s="216">
        <f>O643*H643</f>
        <v>0</v>
      </c>
      <c r="Q643" s="216">
        <v>0.00040000000000000002</v>
      </c>
      <c r="R643" s="216">
        <f>Q643*H643</f>
        <v>0.0286</v>
      </c>
      <c r="S643" s="216">
        <v>0</v>
      </c>
      <c r="T643" s="217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8" t="s">
        <v>313</v>
      </c>
      <c r="AT643" s="218" t="s">
        <v>211</v>
      </c>
      <c r="AU643" s="218" t="s">
        <v>91</v>
      </c>
      <c r="AY643" s="19" t="s">
        <v>134</v>
      </c>
      <c r="BE643" s="219">
        <f>IF(N643="základní",J643,0)</f>
        <v>0</v>
      </c>
      <c r="BF643" s="219">
        <f>IF(N643="snížená",J643,0)</f>
        <v>0</v>
      </c>
      <c r="BG643" s="219">
        <f>IF(N643="zákl. přenesená",J643,0)</f>
        <v>0</v>
      </c>
      <c r="BH643" s="219">
        <f>IF(N643="sníž. přenesená",J643,0)</f>
        <v>0</v>
      </c>
      <c r="BI643" s="219">
        <f>IF(N643="nulová",J643,0)</f>
        <v>0</v>
      </c>
      <c r="BJ643" s="19" t="s">
        <v>89</v>
      </c>
      <c r="BK643" s="219">
        <f>ROUND(I643*H643,2)</f>
        <v>0</v>
      </c>
      <c r="BL643" s="19" t="s">
        <v>225</v>
      </c>
      <c r="BM643" s="218" t="s">
        <v>832</v>
      </c>
    </row>
    <row r="644" s="13" customFormat="1">
      <c r="A644" s="13"/>
      <c r="B644" s="225"/>
      <c r="C644" s="226"/>
      <c r="D644" s="227" t="s">
        <v>145</v>
      </c>
      <c r="E644" s="228" t="s">
        <v>44</v>
      </c>
      <c r="F644" s="229" t="s">
        <v>146</v>
      </c>
      <c r="G644" s="226"/>
      <c r="H644" s="228" t="s">
        <v>44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145</v>
      </c>
      <c r="AU644" s="235" t="s">
        <v>91</v>
      </c>
      <c r="AV644" s="13" t="s">
        <v>89</v>
      </c>
      <c r="AW644" s="13" t="s">
        <v>42</v>
      </c>
      <c r="AX644" s="13" t="s">
        <v>82</v>
      </c>
      <c r="AY644" s="235" t="s">
        <v>134</v>
      </c>
    </row>
    <row r="645" s="14" customFormat="1">
      <c r="A645" s="14"/>
      <c r="B645" s="236"/>
      <c r="C645" s="237"/>
      <c r="D645" s="227" t="s">
        <v>145</v>
      </c>
      <c r="E645" s="238" t="s">
        <v>44</v>
      </c>
      <c r="F645" s="239" t="s">
        <v>492</v>
      </c>
      <c r="G645" s="237"/>
      <c r="H645" s="240">
        <v>65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6" t="s">
        <v>145</v>
      </c>
      <c r="AU645" s="246" t="s">
        <v>91</v>
      </c>
      <c r="AV645" s="14" t="s">
        <v>91</v>
      </c>
      <c r="AW645" s="14" t="s">
        <v>42</v>
      </c>
      <c r="AX645" s="14" t="s">
        <v>89</v>
      </c>
      <c r="AY645" s="246" t="s">
        <v>134</v>
      </c>
    </row>
    <row r="646" s="14" customFormat="1">
      <c r="A646" s="14"/>
      <c r="B646" s="236"/>
      <c r="C646" s="237"/>
      <c r="D646" s="227" t="s">
        <v>145</v>
      </c>
      <c r="E646" s="237"/>
      <c r="F646" s="239" t="s">
        <v>833</v>
      </c>
      <c r="G646" s="237"/>
      <c r="H646" s="240">
        <v>71.5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145</v>
      </c>
      <c r="AU646" s="246" t="s">
        <v>91</v>
      </c>
      <c r="AV646" s="14" t="s">
        <v>91</v>
      </c>
      <c r="AW646" s="14" t="s">
        <v>4</v>
      </c>
      <c r="AX646" s="14" t="s">
        <v>89</v>
      </c>
      <c r="AY646" s="246" t="s">
        <v>134</v>
      </c>
    </row>
    <row r="647" s="2" customFormat="1" ht="37.8" customHeight="1">
      <c r="A647" s="41"/>
      <c r="B647" s="42"/>
      <c r="C647" s="207" t="s">
        <v>834</v>
      </c>
      <c r="D647" s="207" t="s">
        <v>136</v>
      </c>
      <c r="E647" s="208" t="s">
        <v>835</v>
      </c>
      <c r="F647" s="209" t="s">
        <v>836</v>
      </c>
      <c r="G647" s="210" t="s">
        <v>139</v>
      </c>
      <c r="H647" s="211">
        <v>56</v>
      </c>
      <c r="I647" s="212"/>
      <c r="J647" s="213">
        <f>ROUND(I647*H647,2)</f>
        <v>0</v>
      </c>
      <c r="K647" s="209" t="s">
        <v>140</v>
      </c>
      <c r="L647" s="47"/>
      <c r="M647" s="214" t="s">
        <v>44</v>
      </c>
      <c r="N647" s="215" t="s">
        <v>53</v>
      </c>
      <c r="O647" s="87"/>
      <c r="P647" s="216">
        <f>O647*H647</f>
        <v>0</v>
      </c>
      <c r="Q647" s="216">
        <v>0.0090299999999999998</v>
      </c>
      <c r="R647" s="216">
        <f>Q647*H647</f>
        <v>0.50568000000000002</v>
      </c>
      <c r="S647" s="216">
        <v>0</v>
      </c>
      <c r="T647" s="217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18" t="s">
        <v>225</v>
      </c>
      <c r="AT647" s="218" t="s">
        <v>136</v>
      </c>
      <c r="AU647" s="218" t="s">
        <v>91</v>
      </c>
      <c r="AY647" s="19" t="s">
        <v>134</v>
      </c>
      <c r="BE647" s="219">
        <f>IF(N647="základní",J647,0)</f>
        <v>0</v>
      </c>
      <c r="BF647" s="219">
        <f>IF(N647="snížená",J647,0)</f>
        <v>0</v>
      </c>
      <c r="BG647" s="219">
        <f>IF(N647="zákl. přenesená",J647,0)</f>
        <v>0</v>
      </c>
      <c r="BH647" s="219">
        <f>IF(N647="sníž. přenesená",J647,0)</f>
        <v>0</v>
      </c>
      <c r="BI647" s="219">
        <f>IF(N647="nulová",J647,0)</f>
        <v>0</v>
      </c>
      <c r="BJ647" s="19" t="s">
        <v>89</v>
      </c>
      <c r="BK647" s="219">
        <f>ROUND(I647*H647,2)</f>
        <v>0</v>
      </c>
      <c r="BL647" s="19" t="s">
        <v>225</v>
      </c>
      <c r="BM647" s="218" t="s">
        <v>837</v>
      </c>
    </row>
    <row r="648" s="2" customFormat="1">
      <c r="A648" s="41"/>
      <c r="B648" s="42"/>
      <c r="C648" s="43"/>
      <c r="D648" s="220" t="s">
        <v>143</v>
      </c>
      <c r="E648" s="43"/>
      <c r="F648" s="221" t="s">
        <v>838</v>
      </c>
      <c r="G648" s="43"/>
      <c r="H648" s="43"/>
      <c r="I648" s="222"/>
      <c r="J648" s="43"/>
      <c r="K648" s="43"/>
      <c r="L648" s="47"/>
      <c r="M648" s="223"/>
      <c r="N648" s="224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19" t="s">
        <v>143</v>
      </c>
      <c r="AU648" s="19" t="s">
        <v>91</v>
      </c>
    </row>
    <row r="649" s="13" customFormat="1">
      <c r="A649" s="13"/>
      <c r="B649" s="225"/>
      <c r="C649" s="226"/>
      <c r="D649" s="227" t="s">
        <v>145</v>
      </c>
      <c r="E649" s="228" t="s">
        <v>44</v>
      </c>
      <c r="F649" s="229" t="s">
        <v>146</v>
      </c>
      <c r="G649" s="226"/>
      <c r="H649" s="228" t="s">
        <v>44</v>
      </c>
      <c r="I649" s="230"/>
      <c r="J649" s="226"/>
      <c r="K649" s="226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145</v>
      </c>
      <c r="AU649" s="235" t="s">
        <v>91</v>
      </c>
      <c r="AV649" s="13" t="s">
        <v>89</v>
      </c>
      <c r="AW649" s="13" t="s">
        <v>42</v>
      </c>
      <c r="AX649" s="13" t="s">
        <v>82</v>
      </c>
      <c r="AY649" s="235" t="s">
        <v>134</v>
      </c>
    </row>
    <row r="650" s="14" customFormat="1">
      <c r="A650" s="14"/>
      <c r="B650" s="236"/>
      <c r="C650" s="237"/>
      <c r="D650" s="227" t="s">
        <v>145</v>
      </c>
      <c r="E650" s="238" t="s">
        <v>44</v>
      </c>
      <c r="F650" s="239" t="s">
        <v>441</v>
      </c>
      <c r="G650" s="237"/>
      <c r="H650" s="240">
        <v>56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145</v>
      </c>
      <c r="AU650" s="246" t="s">
        <v>91</v>
      </c>
      <c r="AV650" s="14" t="s">
        <v>91</v>
      </c>
      <c r="AW650" s="14" t="s">
        <v>42</v>
      </c>
      <c r="AX650" s="14" t="s">
        <v>89</v>
      </c>
      <c r="AY650" s="246" t="s">
        <v>134</v>
      </c>
    </row>
    <row r="651" s="2" customFormat="1" ht="21.75" customHeight="1">
      <c r="A651" s="41"/>
      <c r="B651" s="42"/>
      <c r="C651" s="258" t="s">
        <v>839</v>
      </c>
      <c r="D651" s="258" t="s">
        <v>211</v>
      </c>
      <c r="E651" s="259" t="s">
        <v>840</v>
      </c>
      <c r="F651" s="260" t="s">
        <v>841</v>
      </c>
      <c r="G651" s="261" t="s">
        <v>139</v>
      </c>
      <c r="H651" s="262">
        <v>64.400000000000006</v>
      </c>
      <c r="I651" s="263"/>
      <c r="J651" s="264">
        <f>ROUND(I651*H651,2)</f>
        <v>0</v>
      </c>
      <c r="K651" s="260" t="s">
        <v>44</v>
      </c>
      <c r="L651" s="265"/>
      <c r="M651" s="266" t="s">
        <v>44</v>
      </c>
      <c r="N651" s="267" t="s">
        <v>53</v>
      </c>
      <c r="O651" s="87"/>
      <c r="P651" s="216">
        <f>O651*H651</f>
        <v>0</v>
      </c>
      <c r="Q651" s="216">
        <v>0.021999999999999999</v>
      </c>
      <c r="R651" s="216">
        <f>Q651*H651</f>
        <v>1.4168000000000001</v>
      </c>
      <c r="S651" s="216">
        <v>0</v>
      </c>
      <c r="T651" s="217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18" t="s">
        <v>313</v>
      </c>
      <c r="AT651" s="218" t="s">
        <v>211</v>
      </c>
      <c r="AU651" s="218" t="s">
        <v>91</v>
      </c>
      <c r="AY651" s="19" t="s">
        <v>134</v>
      </c>
      <c r="BE651" s="219">
        <f>IF(N651="základní",J651,0)</f>
        <v>0</v>
      </c>
      <c r="BF651" s="219">
        <f>IF(N651="snížená",J651,0)</f>
        <v>0</v>
      </c>
      <c r="BG651" s="219">
        <f>IF(N651="zákl. přenesená",J651,0)</f>
        <v>0</v>
      </c>
      <c r="BH651" s="219">
        <f>IF(N651="sníž. přenesená",J651,0)</f>
        <v>0</v>
      </c>
      <c r="BI651" s="219">
        <f>IF(N651="nulová",J651,0)</f>
        <v>0</v>
      </c>
      <c r="BJ651" s="19" t="s">
        <v>89</v>
      </c>
      <c r="BK651" s="219">
        <f>ROUND(I651*H651,2)</f>
        <v>0</v>
      </c>
      <c r="BL651" s="19" t="s">
        <v>225</v>
      </c>
      <c r="BM651" s="218" t="s">
        <v>842</v>
      </c>
    </row>
    <row r="652" s="13" customFormat="1">
      <c r="A652" s="13"/>
      <c r="B652" s="225"/>
      <c r="C652" s="226"/>
      <c r="D652" s="227" t="s">
        <v>145</v>
      </c>
      <c r="E652" s="228" t="s">
        <v>44</v>
      </c>
      <c r="F652" s="229" t="s">
        <v>146</v>
      </c>
      <c r="G652" s="226"/>
      <c r="H652" s="228" t="s">
        <v>44</v>
      </c>
      <c r="I652" s="230"/>
      <c r="J652" s="226"/>
      <c r="K652" s="226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145</v>
      </c>
      <c r="AU652" s="235" t="s">
        <v>91</v>
      </c>
      <c r="AV652" s="13" t="s">
        <v>89</v>
      </c>
      <c r="AW652" s="13" t="s">
        <v>42</v>
      </c>
      <c r="AX652" s="13" t="s">
        <v>82</v>
      </c>
      <c r="AY652" s="235" t="s">
        <v>134</v>
      </c>
    </row>
    <row r="653" s="14" customFormat="1">
      <c r="A653" s="14"/>
      <c r="B653" s="236"/>
      <c r="C653" s="237"/>
      <c r="D653" s="227" t="s">
        <v>145</v>
      </c>
      <c r="E653" s="238" t="s">
        <v>44</v>
      </c>
      <c r="F653" s="239" t="s">
        <v>441</v>
      </c>
      <c r="G653" s="237"/>
      <c r="H653" s="240">
        <v>56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6" t="s">
        <v>145</v>
      </c>
      <c r="AU653" s="246" t="s">
        <v>91</v>
      </c>
      <c r="AV653" s="14" t="s">
        <v>91</v>
      </c>
      <c r="AW653" s="14" t="s">
        <v>42</v>
      </c>
      <c r="AX653" s="14" t="s">
        <v>89</v>
      </c>
      <c r="AY653" s="246" t="s">
        <v>134</v>
      </c>
    </row>
    <row r="654" s="14" customFormat="1">
      <c r="A654" s="14"/>
      <c r="B654" s="236"/>
      <c r="C654" s="237"/>
      <c r="D654" s="227" t="s">
        <v>145</v>
      </c>
      <c r="E654" s="237"/>
      <c r="F654" s="239" t="s">
        <v>843</v>
      </c>
      <c r="G654" s="237"/>
      <c r="H654" s="240">
        <v>64.400000000000006</v>
      </c>
      <c r="I654" s="241"/>
      <c r="J654" s="237"/>
      <c r="K654" s="237"/>
      <c r="L654" s="242"/>
      <c r="M654" s="243"/>
      <c r="N654" s="244"/>
      <c r="O654" s="244"/>
      <c r="P654" s="244"/>
      <c r="Q654" s="244"/>
      <c r="R654" s="244"/>
      <c r="S654" s="244"/>
      <c r="T654" s="245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6" t="s">
        <v>145</v>
      </c>
      <c r="AU654" s="246" t="s">
        <v>91</v>
      </c>
      <c r="AV654" s="14" t="s">
        <v>91</v>
      </c>
      <c r="AW654" s="14" t="s">
        <v>4</v>
      </c>
      <c r="AX654" s="14" t="s">
        <v>89</v>
      </c>
      <c r="AY654" s="246" t="s">
        <v>134</v>
      </c>
    </row>
    <row r="655" s="2" customFormat="1" ht="37.8" customHeight="1">
      <c r="A655" s="41"/>
      <c r="B655" s="42"/>
      <c r="C655" s="207" t="s">
        <v>844</v>
      </c>
      <c r="D655" s="207" t="s">
        <v>136</v>
      </c>
      <c r="E655" s="208" t="s">
        <v>845</v>
      </c>
      <c r="F655" s="209" t="s">
        <v>846</v>
      </c>
      <c r="G655" s="210" t="s">
        <v>139</v>
      </c>
      <c r="H655" s="211">
        <v>23.199999999999999</v>
      </c>
      <c r="I655" s="212"/>
      <c r="J655" s="213">
        <f>ROUND(I655*H655,2)</f>
        <v>0</v>
      </c>
      <c r="K655" s="209" t="s">
        <v>140</v>
      </c>
      <c r="L655" s="47"/>
      <c r="M655" s="214" t="s">
        <v>44</v>
      </c>
      <c r="N655" s="215" t="s">
        <v>53</v>
      </c>
      <c r="O655" s="87"/>
      <c r="P655" s="216">
        <f>O655*H655</f>
        <v>0</v>
      </c>
      <c r="Q655" s="216">
        <v>0.0060000000000000001</v>
      </c>
      <c r="R655" s="216">
        <f>Q655*H655</f>
        <v>0.13919999999999999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225</v>
      </c>
      <c r="AT655" s="218" t="s">
        <v>136</v>
      </c>
      <c r="AU655" s="218" t="s">
        <v>91</v>
      </c>
      <c r="AY655" s="19" t="s">
        <v>134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19" t="s">
        <v>89</v>
      </c>
      <c r="BK655" s="219">
        <f>ROUND(I655*H655,2)</f>
        <v>0</v>
      </c>
      <c r="BL655" s="19" t="s">
        <v>225</v>
      </c>
      <c r="BM655" s="218" t="s">
        <v>847</v>
      </c>
    </row>
    <row r="656" s="2" customFormat="1">
      <c r="A656" s="41"/>
      <c r="B656" s="42"/>
      <c r="C656" s="43"/>
      <c r="D656" s="220" t="s">
        <v>143</v>
      </c>
      <c r="E656" s="43"/>
      <c r="F656" s="221" t="s">
        <v>848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19" t="s">
        <v>143</v>
      </c>
      <c r="AU656" s="19" t="s">
        <v>91</v>
      </c>
    </row>
    <row r="657" s="13" customFormat="1">
      <c r="A657" s="13"/>
      <c r="B657" s="225"/>
      <c r="C657" s="226"/>
      <c r="D657" s="227" t="s">
        <v>145</v>
      </c>
      <c r="E657" s="228" t="s">
        <v>44</v>
      </c>
      <c r="F657" s="229" t="s">
        <v>146</v>
      </c>
      <c r="G657" s="226"/>
      <c r="H657" s="228" t="s">
        <v>44</v>
      </c>
      <c r="I657" s="230"/>
      <c r="J657" s="226"/>
      <c r="K657" s="226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145</v>
      </c>
      <c r="AU657" s="235" t="s">
        <v>91</v>
      </c>
      <c r="AV657" s="13" t="s">
        <v>89</v>
      </c>
      <c r="AW657" s="13" t="s">
        <v>42</v>
      </c>
      <c r="AX657" s="13" t="s">
        <v>82</v>
      </c>
      <c r="AY657" s="235" t="s">
        <v>134</v>
      </c>
    </row>
    <row r="658" s="14" customFormat="1">
      <c r="A658" s="14"/>
      <c r="B658" s="236"/>
      <c r="C658" s="237"/>
      <c r="D658" s="227" t="s">
        <v>145</v>
      </c>
      <c r="E658" s="238" t="s">
        <v>44</v>
      </c>
      <c r="F658" s="239" t="s">
        <v>849</v>
      </c>
      <c r="G658" s="237"/>
      <c r="H658" s="240">
        <v>23.199999999999999</v>
      </c>
      <c r="I658" s="241"/>
      <c r="J658" s="237"/>
      <c r="K658" s="237"/>
      <c r="L658" s="242"/>
      <c r="M658" s="243"/>
      <c r="N658" s="244"/>
      <c r="O658" s="244"/>
      <c r="P658" s="244"/>
      <c r="Q658" s="244"/>
      <c r="R658" s="244"/>
      <c r="S658" s="244"/>
      <c r="T658" s="245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6" t="s">
        <v>145</v>
      </c>
      <c r="AU658" s="246" t="s">
        <v>91</v>
      </c>
      <c r="AV658" s="14" t="s">
        <v>91</v>
      </c>
      <c r="AW658" s="14" t="s">
        <v>42</v>
      </c>
      <c r="AX658" s="14" t="s">
        <v>89</v>
      </c>
      <c r="AY658" s="246" t="s">
        <v>134</v>
      </c>
    </row>
    <row r="659" s="2" customFormat="1" ht="24.15" customHeight="1">
      <c r="A659" s="41"/>
      <c r="B659" s="42"/>
      <c r="C659" s="258" t="s">
        <v>850</v>
      </c>
      <c r="D659" s="258" t="s">
        <v>211</v>
      </c>
      <c r="E659" s="259" t="s">
        <v>851</v>
      </c>
      <c r="F659" s="260" t="s">
        <v>852</v>
      </c>
      <c r="G659" s="261" t="s">
        <v>139</v>
      </c>
      <c r="H659" s="262">
        <v>26.68</v>
      </c>
      <c r="I659" s="263"/>
      <c r="J659" s="264">
        <f>ROUND(I659*H659,2)</f>
        <v>0</v>
      </c>
      <c r="K659" s="260" t="s">
        <v>140</v>
      </c>
      <c r="L659" s="265"/>
      <c r="M659" s="266" t="s">
        <v>44</v>
      </c>
      <c r="N659" s="267" t="s">
        <v>53</v>
      </c>
      <c r="O659" s="87"/>
      <c r="P659" s="216">
        <f>O659*H659</f>
        <v>0</v>
      </c>
      <c r="Q659" s="216">
        <v>0.021999999999999999</v>
      </c>
      <c r="R659" s="216">
        <f>Q659*H659</f>
        <v>0.58695999999999993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313</v>
      </c>
      <c r="AT659" s="218" t="s">
        <v>211</v>
      </c>
      <c r="AU659" s="218" t="s">
        <v>91</v>
      </c>
      <c r="AY659" s="19" t="s">
        <v>134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19" t="s">
        <v>89</v>
      </c>
      <c r="BK659" s="219">
        <f>ROUND(I659*H659,2)</f>
        <v>0</v>
      </c>
      <c r="BL659" s="19" t="s">
        <v>225</v>
      </c>
      <c r="BM659" s="218" t="s">
        <v>853</v>
      </c>
    </row>
    <row r="660" s="13" customFormat="1">
      <c r="A660" s="13"/>
      <c r="B660" s="225"/>
      <c r="C660" s="226"/>
      <c r="D660" s="227" t="s">
        <v>145</v>
      </c>
      <c r="E660" s="228" t="s">
        <v>44</v>
      </c>
      <c r="F660" s="229" t="s">
        <v>146</v>
      </c>
      <c r="G660" s="226"/>
      <c r="H660" s="228" t="s">
        <v>44</v>
      </c>
      <c r="I660" s="230"/>
      <c r="J660" s="226"/>
      <c r="K660" s="226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145</v>
      </c>
      <c r="AU660" s="235" t="s">
        <v>91</v>
      </c>
      <c r="AV660" s="13" t="s">
        <v>89</v>
      </c>
      <c r="AW660" s="13" t="s">
        <v>42</v>
      </c>
      <c r="AX660" s="13" t="s">
        <v>82</v>
      </c>
      <c r="AY660" s="235" t="s">
        <v>134</v>
      </c>
    </row>
    <row r="661" s="14" customFormat="1">
      <c r="A661" s="14"/>
      <c r="B661" s="236"/>
      <c r="C661" s="237"/>
      <c r="D661" s="227" t="s">
        <v>145</v>
      </c>
      <c r="E661" s="238" t="s">
        <v>44</v>
      </c>
      <c r="F661" s="239" t="s">
        <v>849</v>
      </c>
      <c r="G661" s="237"/>
      <c r="H661" s="240">
        <v>23.199999999999999</v>
      </c>
      <c r="I661" s="241"/>
      <c r="J661" s="237"/>
      <c r="K661" s="237"/>
      <c r="L661" s="242"/>
      <c r="M661" s="243"/>
      <c r="N661" s="244"/>
      <c r="O661" s="244"/>
      <c r="P661" s="244"/>
      <c r="Q661" s="244"/>
      <c r="R661" s="244"/>
      <c r="S661" s="244"/>
      <c r="T661" s="24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6" t="s">
        <v>145</v>
      </c>
      <c r="AU661" s="246" t="s">
        <v>91</v>
      </c>
      <c r="AV661" s="14" t="s">
        <v>91</v>
      </c>
      <c r="AW661" s="14" t="s">
        <v>42</v>
      </c>
      <c r="AX661" s="14" t="s">
        <v>89</v>
      </c>
      <c r="AY661" s="246" t="s">
        <v>134</v>
      </c>
    </row>
    <row r="662" s="14" customFormat="1">
      <c r="A662" s="14"/>
      <c r="B662" s="236"/>
      <c r="C662" s="237"/>
      <c r="D662" s="227" t="s">
        <v>145</v>
      </c>
      <c r="E662" s="237"/>
      <c r="F662" s="239" t="s">
        <v>854</v>
      </c>
      <c r="G662" s="237"/>
      <c r="H662" s="240">
        <v>26.68</v>
      </c>
      <c r="I662" s="241"/>
      <c r="J662" s="237"/>
      <c r="K662" s="237"/>
      <c r="L662" s="242"/>
      <c r="M662" s="243"/>
      <c r="N662" s="244"/>
      <c r="O662" s="244"/>
      <c r="P662" s="244"/>
      <c r="Q662" s="244"/>
      <c r="R662" s="244"/>
      <c r="S662" s="244"/>
      <c r="T662" s="245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6" t="s">
        <v>145</v>
      </c>
      <c r="AU662" s="246" t="s">
        <v>91</v>
      </c>
      <c r="AV662" s="14" t="s">
        <v>91</v>
      </c>
      <c r="AW662" s="14" t="s">
        <v>4</v>
      </c>
      <c r="AX662" s="14" t="s">
        <v>89</v>
      </c>
      <c r="AY662" s="246" t="s">
        <v>134</v>
      </c>
    </row>
    <row r="663" s="2" customFormat="1" ht="37.8" customHeight="1">
      <c r="A663" s="41"/>
      <c r="B663" s="42"/>
      <c r="C663" s="207" t="s">
        <v>855</v>
      </c>
      <c r="D663" s="207" t="s">
        <v>136</v>
      </c>
      <c r="E663" s="208" t="s">
        <v>856</v>
      </c>
      <c r="F663" s="209" t="s">
        <v>857</v>
      </c>
      <c r="G663" s="210" t="s">
        <v>139</v>
      </c>
      <c r="H663" s="211">
        <v>79.200000000000003</v>
      </c>
      <c r="I663" s="212"/>
      <c r="J663" s="213">
        <f>ROUND(I663*H663,2)</f>
        <v>0</v>
      </c>
      <c r="K663" s="209" t="s">
        <v>44</v>
      </c>
      <c r="L663" s="47"/>
      <c r="M663" s="214" t="s">
        <v>44</v>
      </c>
      <c r="N663" s="215" t="s">
        <v>53</v>
      </c>
      <c r="O663" s="87"/>
      <c r="P663" s="216">
        <f>O663*H663</f>
        <v>0</v>
      </c>
      <c r="Q663" s="216">
        <v>0</v>
      </c>
      <c r="R663" s="216">
        <f>Q663*H663</f>
        <v>0</v>
      </c>
      <c r="S663" s="216">
        <v>0</v>
      </c>
      <c r="T663" s="217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8" t="s">
        <v>225</v>
      </c>
      <c r="AT663" s="218" t="s">
        <v>136</v>
      </c>
      <c r="AU663" s="218" t="s">
        <v>91</v>
      </c>
      <c r="AY663" s="19" t="s">
        <v>134</v>
      </c>
      <c r="BE663" s="219">
        <f>IF(N663="základní",J663,0)</f>
        <v>0</v>
      </c>
      <c r="BF663" s="219">
        <f>IF(N663="snížená",J663,0)</f>
        <v>0</v>
      </c>
      <c r="BG663" s="219">
        <f>IF(N663="zákl. přenesená",J663,0)</f>
        <v>0</v>
      </c>
      <c r="BH663" s="219">
        <f>IF(N663="sníž. přenesená",J663,0)</f>
        <v>0</v>
      </c>
      <c r="BI663" s="219">
        <f>IF(N663="nulová",J663,0)</f>
        <v>0</v>
      </c>
      <c r="BJ663" s="19" t="s">
        <v>89</v>
      </c>
      <c r="BK663" s="219">
        <f>ROUND(I663*H663,2)</f>
        <v>0</v>
      </c>
      <c r="BL663" s="19" t="s">
        <v>225</v>
      </c>
      <c r="BM663" s="218" t="s">
        <v>858</v>
      </c>
    </row>
    <row r="664" s="13" customFormat="1">
      <c r="A664" s="13"/>
      <c r="B664" s="225"/>
      <c r="C664" s="226"/>
      <c r="D664" s="227" t="s">
        <v>145</v>
      </c>
      <c r="E664" s="228" t="s">
        <v>44</v>
      </c>
      <c r="F664" s="229" t="s">
        <v>146</v>
      </c>
      <c r="G664" s="226"/>
      <c r="H664" s="228" t="s">
        <v>44</v>
      </c>
      <c r="I664" s="230"/>
      <c r="J664" s="226"/>
      <c r="K664" s="226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145</v>
      </c>
      <c r="AU664" s="235" t="s">
        <v>91</v>
      </c>
      <c r="AV664" s="13" t="s">
        <v>89</v>
      </c>
      <c r="AW664" s="13" t="s">
        <v>42</v>
      </c>
      <c r="AX664" s="13" t="s">
        <v>82</v>
      </c>
      <c r="AY664" s="235" t="s">
        <v>134</v>
      </c>
    </row>
    <row r="665" s="14" customFormat="1">
      <c r="A665" s="14"/>
      <c r="B665" s="236"/>
      <c r="C665" s="237"/>
      <c r="D665" s="227" t="s">
        <v>145</v>
      </c>
      <c r="E665" s="238" t="s">
        <v>44</v>
      </c>
      <c r="F665" s="239" t="s">
        <v>823</v>
      </c>
      <c r="G665" s="237"/>
      <c r="H665" s="240">
        <v>79.200000000000003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145</v>
      </c>
      <c r="AU665" s="246" t="s">
        <v>91</v>
      </c>
      <c r="AV665" s="14" t="s">
        <v>91</v>
      </c>
      <c r="AW665" s="14" t="s">
        <v>42</v>
      </c>
      <c r="AX665" s="14" t="s">
        <v>89</v>
      </c>
      <c r="AY665" s="246" t="s">
        <v>134</v>
      </c>
    </row>
    <row r="666" s="2" customFormat="1" ht="16.5" customHeight="1">
      <c r="A666" s="41"/>
      <c r="B666" s="42"/>
      <c r="C666" s="207" t="s">
        <v>859</v>
      </c>
      <c r="D666" s="207" t="s">
        <v>136</v>
      </c>
      <c r="E666" s="208" t="s">
        <v>860</v>
      </c>
      <c r="F666" s="209" t="s">
        <v>861</v>
      </c>
      <c r="G666" s="210" t="s">
        <v>139</v>
      </c>
      <c r="H666" s="211">
        <v>23.199999999999999</v>
      </c>
      <c r="I666" s="212"/>
      <c r="J666" s="213">
        <f>ROUND(I666*H666,2)</f>
        <v>0</v>
      </c>
      <c r="K666" s="209" t="s">
        <v>44</v>
      </c>
      <c r="L666" s="47"/>
      <c r="M666" s="214" t="s">
        <v>44</v>
      </c>
      <c r="N666" s="215" t="s">
        <v>53</v>
      </c>
      <c r="O666" s="87"/>
      <c r="P666" s="216">
        <f>O666*H666</f>
        <v>0</v>
      </c>
      <c r="Q666" s="216">
        <v>0</v>
      </c>
      <c r="R666" s="216">
        <f>Q666*H666</f>
        <v>0</v>
      </c>
      <c r="S666" s="216">
        <v>0.075880000000000003</v>
      </c>
      <c r="T666" s="217">
        <f>S666*H666</f>
        <v>1.760416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8" t="s">
        <v>225</v>
      </c>
      <c r="AT666" s="218" t="s">
        <v>136</v>
      </c>
      <c r="AU666" s="218" t="s">
        <v>91</v>
      </c>
      <c r="AY666" s="19" t="s">
        <v>134</v>
      </c>
      <c r="BE666" s="219">
        <f>IF(N666="základní",J666,0)</f>
        <v>0</v>
      </c>
      <c r="BF666" s="219">
        <f>IF(N666="snížená",J666,0)</f>
        <v>0</v>
      </c>
      <c r="BG666" s="219">
        <f>IF(N666="zákl. přenesená",J666,0)</f>
        <v>0</v>
      </c>
      <c r="BH666" s="219">
        <f>IF(N666="sníž. přenesená",J666,0)</f>
        <v>0</v>
      </c>
      <c r="BI666" s="219">
        <f>IF(N666="nulová",J666,0)</f>
        <v>0</v>
      </c>
      <c r="BJ666" s="19" t="s">
        <v>89</v>
      </c>
      <c r="BK666" s="219">
        <f>ROUND(I666*H666,2)</f>
        <v>0</v>
      </c>
      <c r="BL666" s="19" t="s">
        <v>225</v>
      </c>
      <c r="BM666" s="218" t="s">
        <v>862</v>
      </c>
    </row>
    <row r="667" s="13" customFormat="1">
      <c r="A667" s="13"/>
      <c r="B667" s="225"/>
      <c r="C667" s="226"/>
      <c r="D667" s="227" t="s">
        <v>145</v>
      </c>
      <c r="E667" s="228" t="s">
        <v>44</v>
      </c>
      <c r="F667" s="229" t="s">
        <v>146</v>
      </c>
      <c r="G667" s="226"/>
      <c r="H667" s="228" t="s">
        <v>44</v>
      </c>
      <c r="I667" s="230"/>
      <c r="J667" s="226"/>
      <c r="K667" s="226"/>
      <c r="L667" s="231"/>
      <c r="M667" s="232"/>
      <c r="N667" s="233"/>
      <c r="O667" s="233"/>
      <c r="P667" s="233"/>
      <c r="Q667" s="233"/>
      <c r="R667" s="233"/>
      <c r="S667" s="233"/>
      <c r="T667" s="23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5" t="s">
        <v>145</v>
      </c>
      <c r="AU667" s="235" t="s">
        <v>91</v>
      </c>
      <c r="AV667" s="13" t="s">
        <v>89</v>
      </c>
      <c r="AW667" s="13" t="s">
        <v>42</v>
      </c>
      <c r="AX667" s="13" t="s">
        <v>82</v>
      </c>
      <c r="AY667" s="235" t="s">
        <v>134</v>
      </c>
    </row>
    <row r="668" s="14" customFormat="1">
      <c r="A668" s="14"/>
      <c r="B668" s="236"/>
      <c r="C668" s="237"/>
      <c r="D668" s="227" t="s">
        <v>145</v>
      </c>
      <c r="E668" s="238" t="s">
        <v>44</v>
      </c>
      <c r="F668" s="239" t="s">
        <v>849</v>
      </c>
      <c r="G668" s="237"/>
      <c r="H668" s="240">
        <v>23.199999999999999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6" t="s">
        <v>145</v>
      </c>
      <c r="AU668" s="246" t="s">
        <v>91</v>
      </c>
      <c r="AV668" s="14" t="s">
        <v>91</v>
      </c>
      <c r="AW668" s="14" t="s">
        <v>42</v>
      </c>
      <c r="AX668" s="14" t="s">
        <v>89</v>
      </c>
      <c r="AY668" s="246" t="s">
        <v>134</v>
      </c>
    </row>
    <row r="669" s="2" customFormat="1" ht="24.15" customHeight="1">
      <c r="A669" s="41"/>
      <c r="B669" s="42"/>
      <c r="C669" s="207" t="s">
        <v>863</v>
      </c>
      <c r="D669" s="207" t="s">
        <v>136</v>
      </c>
      <c r="E669" s="208" t="s">
        <v>864</v>
      </c>
      <c r="F669" s="209" t="s">
        <v>865</v>
      </c>
      <c r="G669" s="210" t="s">
        <v>278</v>
      </c>
      <c r="H669" s="211">
        <v>70.549999999999997</v>
      </c>
      <c r="I669" s="212"/>
      <c r="J669" s="213">
        <f>ROUND(I669*H669,2)</f>
        <v>0</v>
      </c>
      <c r="K669" s="209" t="s">
        <v>140</v>
      </c>
      <c r="L669" s="47"/>
      <c r="M669" s="214" t="s">
        <v>44</v>
      </c>
      <c r="N669" s="215" t="s">
        <v>53</v>
      </c>
      <c r="O669" s="87"/>
      <c r="P669" s="216">
        <f>O669*H669</f>
        <v>0</v>
      </c>
      <c r="Q669" s="216">
        <v>3.0000000000000001E-05</v>
      </c>
      <c r="R669" s="216">
        <f>Q669*H669</f>
        <v>0.0021164999999999999</v>
      </c>
      <c r="S669" s="216">
        <v>0</v>
      </c>
      <c r="T669" s="217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8" t="s">
        <v>225</v>
      </c>
      <c r="AT669" s="218" t="s">
        <v>136</v>
      </c>
      <c r="AU669" s="218" t="s">
        <v>91</v>
      </c>
      <c r="AY669" s="19" t="s">
        <v>134</v>
      </c>
      <c r="BE669" s="219">
        <f>IF(N669="základní",J669,0)</f>
        <v>0</v>
      </c>
      <c r="BF669" s="219">
        <f>IF(N669="snížená",J669,0)</f>
        <v>0</v>
      </c>
      <c r="BG669" s="219">
        <f>IF(N669="zákl. přenesená",J669,0)</f>
        <v>0</v>
      </c>
      <c r="BH669" s="219">
        <f>IF(N669="sníž. přenesená",J669,0)</f>
        <v>0</v>
      </c>
      <c r="BI669" s="219">
        <f>IF(N669="nulová",J669,0)</f>
        <v>0</v>
      </c>
      <c r="BJ669" s="19" t="s">
        <v>89</v>
      </c>
      <c r="BK669" s="219">
        <f>ROUND(I669*H669,2)</f>
        <v>0</v>
      </c>
      <c r="BL669" s="19" t="s">
        <v>225</v>
      </c>
      <c r="BM669" s="218" t="s">
        <v>866</v>
      </c>
    </row>
    <row r="670" s="2" customFormat="1">
      <c r="A670" s="41"/>
      <c r="B670" s="42"/>
      <c r="C670" s="43"/>
      <c r="D670" s="220" t="s">
        <v>143</v>
      </c>
      <c r="E670" s="43"/>
      <c r="F670" s="221" t="s">
        <v>867</v>
      </c>
      <c r="G670" s="43"/>
      <c r="H670" s="43"/>
      <c r="I670" s="222"/>
      <c r="J670" s="43"/>
      <c r="K670" s="43"/>
      <c r="L670" s="47"/>
      <c r="M670" s="223"/>
      <c r="N670" s="224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19" t="s">
        <v>143</v>
      </c>
      <c r="AU670" s="19" t="s">
        <v>91</v>
      </c>
    </row>
    <row r="671" s="13" customFormat="1">
      <c r="A671" s="13"/>
      <c r="B671" s="225"/>
      <c r="C671" s="226"/>
      <c r="D671" s="227" t="s">
        <v>145</v>
      </c>
      <c r="E671" s="228" t="s">
        <v>44</v>
      </c>
      <c r="F671" s="229" t="s">
        <v>146</v>
      </c>
      <c r="G671" s="226"/>
      <c r="H671" s="228" t="s">
        <v>44</v>
      </c>
      <c r="I671" s="230"/>
      <c r="J671" s="226"/>
      <c r="K671" s="226"/>
      <c r="L671" s="231"/>
      <c r="M671" s="232"/>
      <c r="N671" s="233"/>
      <c r="O671" s="233"/>
      <c r="P671" s="233"/>
      <c r="Q671" s="233"/>
      <c r="R671" s="233"/>
      <c r="S671" s="233"/>
      <c r="T671" s="23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5" t="s">
        <v>145</v>
      </c>
      <c r="AU671" s="235" t="s">
        <v>91</v>
      </c>
      <c r="AV671" s="13" t="s">
        <v>89</v>
      </c>
      <c r="AW671" s="13" t="s">
        <v>42</v>
      </c>
      <c r="AX671" s="13" t="s">
        <v>82</v>
      </c>
      <c r="AY671" s="235" t="s">
        <v>134</v>
      </c>
    </row>
    <row r="672" s="14" customFormat="1">
      <c r="A672" s="14"/>
      <c r="B672" s="236"/>
      <c r="C672" s="237"/>
      <c r="D672" s="227" t="s">
        <v>145</v>
      </c>
      <c r="E672" s="238" t="s">
        <v>44</v>
      </c>
      <c r="F672" s="239" t="s">
        <v>868</v>
      </c>
      <c r="G672" s="237"/>
      <c r="H672" s="240">
        <v>70.549999999999997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6" t="s">
        <v>145</v>
      </c>
      <c r="AU672" s="246" t="s">
        <v>91</v>
      </c>
      <c r="AV672" s="14" t="s">
        <v>91</v>
      </c>
      <c r="AW672" s="14" t="s">
        <v>42</v>
      </c>
      <c r="AX672" s="14" t="s">
        <v>89</v>
      </c>
      <c r="AY672" s="246" t="s">
        <v>134</v>
      </c>
    </row>
    <row r="673" s="2" customFormat="1" ht="16.5" customHeight="1">
      <c r="A673" s="41"/>
      <c r="B673" s="42"/>
      <c r="C673" s="207" t="s">
        <v>869</v>
      </c>
      <c r="D673" s="207" t="s">
        <v>136</v>
      </c>
      <c r="E673" s="208" t="s">
        <v>870</v>
      </c>
      <c r="F673" s="209" t="s">
        <v>871</v>
      </c>
      <c r="G673" s="210" t="s">
        <v>278</v>
      </c>
      <c r="H673" s="211">
        <v>63</v>
      </c>
      <c r="I673" s="212"/>
      <c r="J673" s="213">
        <f>ROUND(I673*H673,2)</f>
        <v>0</v>
      </c>
      <c r="K673" s="209" t="s">
        <v>140</v>
      </c>
      <c r="L673" s="47"/>
      <c r="M673" s="214" t="s">
        <v>44</v>
      </c>
      <c r="N673" s="215" t="s">
        <v>53</v>
      </c>
      <c r="O673" s="87"/>
      <c r="P673" s="216">
        <f>O673*H673</f>
        <v>0</v>
      </c>
      <c r="Q673" s="216">
        <v>3.0000000000000001E-05</v>
      </c>
      <c r="R673" s="216">
        <f>Q673*H673</f>
        <v>0.00189</v>
      </c>
      <c r="S673" s="216">
        <v>0</v>
      </c>
      <c r="T673" s="217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18" t="s">
        <v>141</v>
      </c>
      <c r="AT673" s="218" t="s">
        <v>136</v>
      </c>
      <c r="AU673" s="218" t="s">
        <v>91</v>
      </c>
      <c r="AY673" s="19" t="s">
        <v>134</v>
      </c>
      <c r="BE673" s="219">
        <f>IF(N673="základní",J673,0)</f>
        <v>0</v>
      </c>
      <c r="BF673" s="219">
        <f>IF(N673="snížená",J673,0)</f>
        <v>0</v>
      </c>
      <c r="BG673" s="219">
        <f>IF(N673="zákl. přenesená",J673,0)</f>
        <v>0</v>
      </c>
      <c r="BH673" s="219">
        <f>IF(N673="sníž. přenesená",J673,0)</f>
        <v>0</v>
      </c>
      <c r="BI673" s="219">
        <f>IF(N673="nulová",J673,0)</f>
        <v>0</v>
      </c>
      <c r="BJ673" s="19" t="s">
        <v>89</v>
      </c>
      <c r="BK673" s="219">
        <f>ROUND(I673*H673,2)</f>
        <v>0</v>
      </c>
      <c r="BL673" s="19" t="s">
        <v>141</v>
      </c>
      <c r="BM673" s="218" t="s">
        <v>872</v>
      </c>
    </row>
    <row r="674" s="2" customFormat="1">
      <c r="A674" s="41"/>
      <c r="B674" s="42"/>
      <c r="C674" s="43"/>
      <c r="D674" s="220" t="s">
        <v>143</v>
      </c>
      <c r="E674" s="43"/>
      <c r="F674" s="221" t="s">
        <v>873</v>
      </c>
      <c r="G674" s="43"/>
      <c r="H674" s="43"/>
      <c r="I674" s="222"/>
      <c r="J674" s="43"/>
      <c r="K674" s="43"/>
      <c r="L674" s="47"/>
      <c r="M674" s="223"/>
      <c r="N674" s="224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19" t="s">
        <v>143</v>
      </c>
      <c r="AU674" s="19" t="s">
        <v>91</v>
      </c>
    </row>
    <row r="675" s="13" customFormat="1">
      <c r="A675" s="13"/>
      <c r="B675" s="225"/>
      <c r="C675" s="226"/>
      <c r="D675" s="227" t="s">
        <v>145</v>
      </c>
      <c r="E675" s="228" t="s">
        <v>44</v>
      </c>
      <c r="F675" s="229" t="s">
        <v>146</v>
      </c>
      <c r="G675" s="226"/>
      <c r="H675" s="228" t="s">
        <v>44</v>
      </c>
      <c r="I675" s="230"/>
      <c r="J675" s="226"/>
      <c r="K675" s="226"/>
      <c r="L675" s="231"/>
      <c r="M675" s="232"/>
      <c r="N675" s="233"/>
      <c r="O675" s="233"/>
      <c r="P675" s="233"/>
      <c r="Q675" s="233"/>
      <c r="R675" s="233"/>
      <c r="S675" s="233"/>
      <c r="T675" s="23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5" t="s">
        <v>145</v>
      </c>
      <c r="AU675" s="235" t="s">
        <v>91</v>
      </c>
      <c r="AV675" s="13" t="s">
        <v>89</v>
      </c>
      <c r="AW675" s="13" t="s">
        <v>42</v>
      </c>
      <c r="AX675" s="13" t="s">
        <v>82</v>
      </c>
      <c r="AY675" s="235" t="s">
        <v>134</v>
      </c>
    </row>
    <row r="676" s="14" customFormat="1">
      <c r="A676" s="14"/>
      <c r="B676" s="236"/>
      <c r="C676" s="237"/>
      <c r="D676" s="227" t="s">
        <v>145</v>
      </c>
      <c r="E676" s="238" t="s">
        <v>44</v>
      </c>
      <c r="F676" s="239" t="s">
        <v>874</v>
      </c>
      <c r="G676" s="237"/>
      <c r="H676" s="240">
        <v>63</v>
      </c>
      <c r="I676" s="241"/>
      <c r="J676" s="237"/>
      <c r="K676" s="237"/>
      <c r="L676" s="242"/>
      <c r="M676" s="243"/>
      <c r="N676" s="244"/>
      <c r="O676" s="244"/>
      <c r="P676" s="244"/>
      <c r="Q676" s="244"/>
      <c r="R676" s="244"/>
      <c r="S676" s="244"/>
      <c r="T676" s="24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6" t="s">
        <v>145</v>
      </c>
      <c r="AU676" s="246" t="s">
        <v>91</v>
      </c>
      <c r="AV676" s="14" t="s">
        <v>91</v>
      </c>
      <c r="AW676" s="14" t="s">
        <v>42</v>
      </c>
      <c r="AX676" s="14" t="s">
        <v>89</v>
      </c>
      <c r="AY676" s="246" t="s">
        <v>134</v>
      </c>
    </row>
    <row r="677" s="2" customFormat="1" ht="24.15" customHeight="1">
      <c r="A677" s="41"/>
      <c r="B677" s="42"/>
      <c r="C677" s="207" t="s">
        <v>875</v>
      </c>
      <c r="D677" s="207" t="s">
        <v>136</v>
      </c>
      <c r="E677" s="208" t="s">
        <v>876</v>
      </c>
      <c r="F677" s="209" t="s">
        <v>877</v>
      </c>
      <c r="G677" s="210" t="s">
        <v>139</v>
      </c>
      <c r="H677" s="211">
        <v>79.200000000000003</v>
      </c>
      <c r="I677" s="212"/>
      <c r="J677" s="213">
        <f>ROUND(I677*H677,2)</f>
        <v>0</v>
      </c>
      <c r="K677" s="209" t="s">
        <v>140</v>
      </c>
      <c r="L677" s="47"/>
      <c r="M677" s="214" t="s">
        <v>44</v>
      </c>
      <c r="N677" s="215" t="s">
        <v>53</v>
      </c>
      <c r="O677" s="87"/>
      <c r="P677" s="216">
        <f>O677*H677</f>
        <v>0</v>
      </c>
      <c r="Q677" s="216">
        <v>0</v>
      </c>
      <c r="R677" s="216">
        <f>Q677*H677</f>
        <v>0</v>
      </c>
      <c r="S677" s="216">
        <v>0</v>
      </c>
      <c r="T677" s="217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8" t="s">
        <v>225</v>
      </c>
      <c r="AT677" s="218" t="s">
        <v>136</v>
      </c>
      <c r="AU677" s="218" t="s">
        <v>91</v>
      </c>
      <c r="AY677" s="19" t="s">
        <v>134</v>
      </c>
      <c r="BE677" s="219">
        <f>IF(N677="základní",J677,0)</f>
        <v>0</v>
      </c>
      <c r="BF677" s="219">
        <f>IF(N677="snížená",J677,0)</f>
        <v>0</v>
      </c>
      <c r="BG677" s="219">
        <f>IF(N677="zákl. přenesená",J677,0)</f>
        <v>0</v>
      </c>
      <c r="BH677" s="219">
        <f>IF(N677="sníž. přenesená",J677,0)</f>
        <v>0</v>
      </c>
      <c r="BI677" s="219">
        <f>IF(N677="nulová",J677,0)</f>
        <v>0</v>
      </c>
      <c r="BJ677" s="19" t="s">
        <v>89</v>
      </c>
      <c r="BK677" s="219">
        <f>ROUND(I677*H677,2)</f>
        <v>0</v>
      </c>
      <c r="BL677" s="19" t="s">
        <v>225</v>
      </c>
      <c r="BM677" s="218" t="s">
        <v>878</v>
      </c>
    </row>
    <row r="678" s="2" customFormat="1">
      <c r="A678" s="41"/>
      <c r="B678" s="42"/>
      <c r="C678" s="43"/>
      <c r="D678" s="220" t="s">
        <v>143</v>
      </c>
      <c r="E678" s="43"/>
      <c r="F678" s="221" t="s">
        <v>879</v>
      </c>
      <c r="G678" s="43"/>
      <c r="H678" s="43"/>
      <c r="I678" s="222"/>
      <c r="J678" s="43"/>
      <c r="K678" s="43"/>
      <c r="L678" s="47"/>
      <c r="M678" s="223"/>
      <c r="N678" s="224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19" t="s">
        <v>143</v>
      </c>
      <c r="AU678" s="19" t="s">
        <v>91</v>
      </c>
    </row>
    <row r="679" s="13" customFormat="1">
      <c r="A679" s="13"/>
      <c r="B679" s="225"/>
      <c r="C679" s="226"/>
      <c r="D679" s="227" t="s">
        <v>145</v>
      </c>
      <c r="E679" s="228" t="s">
        <v>44</v>
      </c>
      <c r="F679" s="229" t="s">
        <v>146</v>
      </c>
      <c r="G679" s="226"/>
      <c r="H679" s="228" t="s">
        <v>44</v>
      </c>
      <c r="I679" s="230"/>
      <c r="J679" s="226"/>
      <c r="K679" s="226"/>
      <c r="L679" s="231"/>
      <c r="M679" s="232"/>
      <c r="N679" s="233"/>
      <c r="O679" s="233"/>
      <c r="P679" s="233"/>
      <c r="Q679" s="233"/>
      <c r="R679" s="233"/>
      <c r="S679" s="233"/>
      <c r="T679" s="23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5" t="s">
        <v>145</v>
      </c>
      <c r="AU679" s="235" t="s">
        <v>91</v>
      </c>
      <c r="AV679" s="13" t="s">
        <v>89</v>
      </c>
      <c r="AW679" s="13" t="s">
        <v>42</v>
      </c>
      <c r="AX679" s="13" t="s">
        <v>82</v>
      </c>
      <c r="AY679" s="235" t="s">
        <v>134</v>
      </c>
    </row>
    <row r="680" s="14" customFormat="1">
      <c r="A680" s="14"/>
      <c r="B680" s="236"/>
      <c r="C680" s="237"/>
      <c r="D680" s="227" t="s">
        <v>145</v>
      </c>
      <c r="E680" s="238" t="s">
        <v>44</v>
      </c>
      <c r="F680" s="239" t="s">
        <v>823</v>
      </c>
      <c r="G680" s="237"/>
      <c r="H680" s="240">
        <v>79.200000000000003</v>
      </c>
      <c r="I680" s="241"/>
      <c r="J680" s="237"/>
      <c r="K680" s="237"/>
      <c r="L680" s="242"/>
      <c r="M680" s="243"/>
      <c r="N680" s="244"/>
      <c r="O680" s="244"/>
      <c r="P680" s="244"/>
      <c r="Q680" s="244"/>
      <c r="R680" s="244"/>
      <c r="S680" s="244"/>
      <c r="T680" s="24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6" t="s">
        <v>145</v>
      </c>
      <c r="AU680" s="246" t="s">
        <v>91</v>
      </c>
      <c r="AV680" s="14" t="s">
        <v>91</v>
      </c>
      <c r="AW680" s="14" t="s">
        <v>42</v>
      </c>
      <c r="AX680" s="14" t="s">
        <v>89</v>
      </c>
      <c r="AY680" s="246" t="s">
        <v>134</v>
      </c>
    </row>
    <row r="681" s="2" customFormat="1" ht="16.5" customHeight="1">
      <c r="A681" s="41"/>
      <c r="B681" s="42"/>
      <c r="C681" s="258" t="s">
        <v>880</v>
      </c>
      <c r="D681" s="258" t="s">
        <v>211</v>
      </c>
      <c r="E681" s="259" t="s">
        <v>881</v>
      </c>
      <c r="F681" s="260" t="s">
        <v>882</v>
      </c>
      <c r="G681" s="261" t="s">
        <v>233</v>
      </c>
      <c r="H681" s="262">
        <v>237.59999999999999</v>
      </c>
      <c r="I681" s="263"/>
      <c r="J681" s="264">
        <f>ROUND(I681*H681,2)</f>
        <v>0</v>
      </c>
      <c r="K681" s="260" t="s">
        <v>140</v>
      </c>
      <c r="L681" s="265"/>
      <c r="M681" s="266" t="s">
        <v>44</v>
      </c>
      <c r="N681" s="267" t="s">
        <v>53</v>
      </c>
      <c r="O681" s="87"/>
      <c r="P681" s="216">
        <f>O681*H681</f>
        <v>0</v>
      </c>
      <c r="Q681" s="216">
        <v>0.001</v>
      </c>
      <c r="R681" s="216">
        <f>Q681*H681</f>
        <v>0.23760000000000001</v>
      </c>
      <c r="S681" s="216">
        <v>0</v>
      </c>
      <c r="T681" s="217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8" t="s">
        <v>313</v>
      </c>
      <c r="AT681" s="218" t="s">
        <v>211</v>
      </c>
      <c r="AU681" s="218" t="s">
        <v>91</v>
      </c>
      <c r="AY681" s="19" t="s">
        <v>134</v>
      </c>
      <c r="BE681" s="219">
        <f>IF(N681="základní",J681,0)</f>
        <v>0</v>
      </c>
      <c r="BF681" s="219">
        <f>IF(N681="snížená",J681,0)</f>
        <v>0</v>
      </c>
      <c r="BG681" s="219">
        <f>IF(N681="zákl. přenesená",J681,0)</f>
        <v>0</v>
      </c>
      <c r="BH681" s="219">
        <f>IF(N681="sníž. přenesená",J681,0)</f>
        <v>0</v>
      </c>
      <c r="BI681" s="219">
        <f>IF(N681="nulová",J681,0)</f>
        <v>0</v>
      </c>
      <c r="BJ681" s="19" t="s">
        <v>89</v>
      </c>
      <c r="BK681" s="219">
        <f>ROUND(I681*H681,2)</f>
        <v>0</v>
      </c>
      <c r="BL681" s="19" t="s">
        <v>225</v>
      </c>
      <c r="BM681" s="218" t="s">
        <v>883</v>
      </c>
    </row>
    <row r="682" s="13" customFormat="1">
      <c r="A682" s="13"/>
      <c r="B682" s="225"/>
      <c r="C682" s="226"/>
      <c r="D682" s="227" t="s">
        <v>145</v>
      </c>
      <c r="E682" s="228" t="s">
        <v>44</v>
      </c>
      <c r="F682" s="229" t="s">
        <v>146</v>
      </c>
      <c r="G682" s="226"/>
      <c r="H682" s="228" t="s">
        <v>44</v>
      </c>
      <c r="I682" s="230"/>
      <c r="J682" s="226"/>
      <c r="K682" s="226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145</v>
      </c>
      <c r="AU682" s="235" t="s">
        <v>91</v>
      </c>
      <c r="AV682" s="13" t="s">
        <v>89</v>
      </c>
      <c r="AW682" s="13" t="s">
        <v>42</v>
      </c>
      <c r="AX682" s="13" t="s">
        <v>82</v>
      </c>
      <c r="AY682" s="235" t="s">
        <v>134</v>
      </c>
    </row>
    <row r="683" s="14" customFormat="1">
      <c r="A683" s="14"/>
      <c r="B683" s="236"/>
      <c r="C683" s="237"/>
      <c r="D683" s="227" t="s">
        <v>145</v>
      </c>
      <c r="E683" s="238" t="s">
        <v>44</v>
      </c>
      <c r="F683" s="239" t="s">
        <v>823</v>
      </c>
      <c r="G683" s="237"/>
      <c r="H683" s="240">
        <v>79.200000000000003</v>
      </c>
      <c r="I683" s="241"/>
      <c r="J683" s="237"/>
      <c r="K683" s="237"/>
      <c r="L683" s="242"/>
      <c r="M683" s="243"/>
      <c r="N683" s="244"/>
      <c r="O683" s="244"/>
      <c r="P683" s="244"/>
      <c r="Q683" s="244"/>
      <c r="R683" s="244"/>
      <c r="S683" s="244"/>
      <c r="T683" s="24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6" t="s">
        <v>145</v>
      </c>
      <c r="AU683" s="246" t="s">
        <v>91</v>
      </c>
      <c r="AV683" s="14" t="s">
        <v>91</v>
      </c>
      <c r="AW683" s="14" t="s">
        <v>42</v>
      </c>
      <c r="AX683" s="14" t="s">
        <v>89</v>
      </c>
      <c r="AY683" s="246" t="s">
        <v>134</v>
      </c>
    </row>
    <row r="684" s="14" customFormat="1">
      <c r="A684" s="14"/>
      <c r="B684" s="236"/>
      <c r="C684" s="237"/>
      <c r="D684" s="227" t="s">
        <v>145</v>
      </c>
      <c r="E684" s="237"/>
      <c r="F684" s="239" t="s">
        <v>884</v>
      </c>
      <c r="G684" s="237"/>
      <c r="H684" s="240">
        <v>237.59999999999999</v>
      </c>
      <c r="I684" s="241"/>
      <c r="J684" s="237"/>
      <c r="K684" s="237"/>
      <c r="L684" s="242"/>
      <c r="M684" s="243"/>
      <c r="N684" s="244"/>
      <c r="O684" s="244"/>
      <c r="P684" s="244"/>
      <c r="Q684" s="244"/>
      <c r="R684" s="244"/>
      <c r="S684" s="244"/>
      <c r="T684" s="245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6" t="s">
        <v>145</v>
      </c>
      <c r="AU684" s="246" t="s">
        <v>91</v>
      </c>
      <c r="AV684" s="14" t="s">
        <v>91</v>
      </c>
      <c r="AW684" s="14" t="s">
        <v>4</v>
      </c>
      <c r="AX684" s="14" t="s">
        <v>89</v>
      </c>
      <c r="AY684" s="246" t="s">
        <v>134</v>
      </c>
    </row>
    <row r="685" s="2" customFormat="1" ht="21.75" customHeight="1">
      <c r="A685" s="41"/>
      <c r="B685" s="42"/>
      <c r="C685" s="207" t="s">
        <v>885</v>
      </c>
      <c r="D685" s="207" t="s">
        <v>136</v>
      </c>
      <c r="E685" s="208" t="s">
        <v>886</v>
      </c>
      <c r="F685" s="209" t="s">
        <v>887</v>
      </c>
      <c r="G685" s="210" t="s">
        <v>278</v>
      </c>
      <c r="H685" s="211">
        <v>95.700000000000003</v>
      </c>
      <c r="I685" s="212"/>
      <c r="J685" s="213">
        <f>ROUND(I685*H685,2)</f>
        <v>0</v>
      </c>
      <c r="K685" s="209" t="s">
        <v>140</v>
      </c>
      <c r="L685" s="47"/>
      <c r="M685" s="214" t="s">
        <v>44</v>
      </c>
      <c r="N685" s="215" t="s">
        <v>53</v>
      </c>
      <c r="O685" s="87"/>
      <c r="P685" s="216">
        <f>O685*H685</f>
        <v>0</v>
      </c>
      <c r="Q685" s="216">
        <v>0.00017000000000000001</v>
      </c>
      <c r="R685" s="216">
        <f>Q685*H685</f>
        <v>0.016269000000000002</v>
      </c>
      <c r="S685" s="216">
        <v>0</v>
      </c>
      <c r="T685" s="217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8" t="s">
        <v>225</v>
      </c>
      <c r="AT685" s="218" t="s">
        <v>136</v>
      </c>
      <c r="AU685" s="218" t="s">
        <v>91</v>
      </c>
      <c r="AY685" s="19" t="s">
        <v>134</v>
      </c>
      <c r="BE685" s="219">
        <f>IF(N685="základní",J685,0)</f>
        <v>0</v>
      </c>
      <c r="BF685" s="219">
        <f>IF(N685="snížená",J685,0)</f>
        <v>0</v>
      </c>
      <c r="BG685" s="219">
        <f>IF(N685="zákl. přenesená",J685,0)</f>
        <v>0</v>
      </c>
      <c r="BH685" s="219">
        <f>IF(N685="sníž. přenesená",J685,0)</f>
        <v>0</v>
      </c>
      <c r="BI685" s="219">
        <f>IF(N685="nulová",J685,0)</f>
        <v>0</v>
      </c>
      <c r="BJ685" s="19" t="s">
        <v>89</v>
      </c>
      <c r="BK685" s="219">
        <f>ROUND(I685*H685,2)</f>
        <v>0</v>
      </c>
      <c r="BL685" s="19" t="s">
        <v>225</v>
      </c>
      <c r="BM685" s="218" t="s">
        <v>888</v>
      </c>
    </row>
    <row r="686" s="2" customFormat="1">
      <c r="A686" s="41"/>
      <c r="B686" s="42"/>
      <c r="C686" s="43"/>
      <c r="D686" s="220" t="s">
        <v>143</v>
      </c>
      <c r="E686" s="43"/>
      <c r="F686" s="221" t="s">
        <v>889</v>
      </c>
      <c r="G686" s="43"/>
      <c r="H686" s="43"/>
      <c r="I686" s="222"/>
      <c r="J686" s="43"/>
      <c r="K686" s="43"/>
      <c r="L686" s="47"/>
      <c r="M686" s="223"/>
      <c r="N686" s="224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19" t="s">
        <v>143</v>
      </c>
      <c r="AU686" s="19" t="s">
        <v>91</v>
      </c>
    </row>
    <row r="687" s="13" customFormat="1">
      <c r="A687" s="13"/>
      <c r="B687" s="225"/>
      <c r="C687" s="226"/>
      <c r="D687" s="227" t="s">
        <v>145</v>
      </c>
      <c r="E687" s="228" t="s">
        <v>44</v>
      </c>
      <c r="F687" s="229" t="s">
        <v>146</v>
      </c>
      <c r="G687" s="226"/>
      <c r="H687" s="228" t="s">
        <v>44</v>
      </c>
      <c r="I687" s="230"/>
      <c r="J687" s="226"/>
      <c r="K687" s="226"/>
      <c r="L687" s="231"/>
      <c r="M687" s="232"/>
      <c r="N687" s="233"/>
      <c r="O687" s="233"/>
      <c r="P687" s="233"/>
      <c r="Q687" s="233"/>
      <c r="R687" s="233"/>
      <c r="S687" s="233"/>
      <c r="T687" s="23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5" t="s">
        <v>145</v>
      </c>
      <c r="AU687" s="235" t="s">
        <v>91</v>
      </c>
      <c r="AV687" s="13" t="s">
        <v>89</v>
      </c>
      <c r="AW687" s="13" t="s">
        <v>42</v>
      </c>
      <c r="AX687" s="13" t="s">
        <v>82</v>
      </c>
      <c r="AY687" s="235" t="s">
        <v>134</v>
      </c>
    </row>
    <row r="688" s="14" customFormat="1">
      <c r="A688" s="14"/>
      <c r="B688" s="236"/>
      <c r="C688" s="237"/>
      <c r="D688" s="227" t="s">
        <v>145</v>
      </c>
      <c r="E688" s="238" t="s">
        <v>44</v>
      </c>
      <c r="F688" s="239" t="s">
        <v>890</v>
      </c>
      <c r="G688" s="237"/>
      <c r="H688" s="240">
        <v>95.700000000000003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6" t="s">
        <v>145</v>
      </c>
      <c r="AU688" s="246" t="s">
        <v>91</v>
      </c>
      <c r="AV688" s="14" t="s">
        <v>91</v>
      </c>
      <c r="AW688" s="14" t="s">
        <v>42</v>
      </c>
      <c r="AX688" s="14" t="s">
        <v>89</v>
      </c>
      <c r="AY688" s="246" t="s">
        <v>134</v>
      </c>
    </row>
    <row r="689" s="2" customFormat="1" ht="16.5" customHeight="1">
      <c r="A689" s="41"/>
      <c r="B689" s="42"/>
      <c r="C689" s="258" t="s">
        <v>891</v>
      </c>
      <c r="D689" s="258" t="s">
        <v>211</v>
      </c>
      <c r="E689" s="259" t="s">
        <v>892</v>
      </c>
      <c r="F689" s="260" t="s">
        <v>893</v>
      </c>
      <c r="G689" s="261" t="s">
        <v>278</v>
      </c>
      <c r="H689" s="262">
        <v>100.485</v>
      </c>
      <c r="I689" s="263"/>
      <c r="J689" s="264">
        <f>ROUND(I689*H689,2)</f>
        <v>0</v>
      </c>
      <c r="K689" s="260" t="s">
        <v>140</v>
      </c>
      <c r="L689" s="265"/>
      <c r="M689" s="266" t="s">
        <v>44</v>
      </c>
      <c r="N689" s="267" t="s">
        <v>53</v>
      </c>
      <c r="O689" s="87"/>
      <c r="P689" s="216">
        <f>O689*H689</f>
        <v>0</v>
      </c>
      <c r="Q689" s="216">
        <v>0.00051000000000000004</v>
      </c>
      <c r="R689" s="216">
        <f>Q689*H689</f>
        <v>0.051247350000000004</v>
      </c>
      <c r="S689" s="216">
        <v>0</v>
      </c>
      <c r="T689" s="217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18" t="s">
        <v>313</v>
      </c>
      <c r="AT689" s="218" t="s">
        <v>211</v>
      </c>
      <c r="AU689" s="218" t="s">
        <v>91</v>
      </c>
      <c r="AY689" s="19" t="s">
        <v>134</v>
      </c>
      <c r="BE689" s="219">
        <f>IF(N689="základní",J689,0)</f>
        <v>0</v>
      </c>
      <c r="BF689" s="219">
        <f>IF(N689="snížená",J689,0)</f>
        <v>0</v>
      </c>
      <c r="BG689" s="219">
        <f>IF(N689="zákl. přenesená",J689,0)</f>
        <v>0</v>
      </c>
      <c r="BH689" s="219">
        <f>IF(N689="sníž. přenesená",J689,0)</f>
        <v>0</v>
      </c>
      <c r="BI689" s="219">
        <f>IF(N689="nulová",J689,0)</f>
        <v>0</v>
      </c>
      <c r="BJ689" s="19" t="s">
        <v>89</v>
      </c>
      <c r="BK689" s="219">
        <f>ROUND(I689*H689,2)</f>
        <v>0</v>
      </c>
      <c r="BL689" s="19" t="s">
        <v>225</v>
      </c>
      <c r="BM689" s="218" t="s">
        <v>894</v>
      </c>
    </row>
    <row r="690" s="13" customFormat="1">
      <c r="A690" s="13"/>
      <c r="B690" s="225"/>
      <c r="C690" s="226"/>
      <c r="D690" s="227" t="s">
        <v>145</v>
      </c>
      <c r="E690" s="228" t="s">
        <v>44</v>
      </c>
      <c r="F690" s="229" t="s">
        <v>146</v>
      </c>
      <c r="G690" s="226"/>
      <c r="H690" s="228" t="s">
        <v>44</v>
      </c>
      <c r="I690" s="230"/>
      <c r="J690" s="226"/>
      <c r="K690" s="226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145</v>
      </c>
      <c r="AU690" s="235" t="s">
        <v>91</v>
      </c>
      <c r="AV690" s="13" t="s">
        <v>89</v>
      </c>
      <c r="AW690" s="13" t="s">
        <v>42</v>
      </c>
      <c r="AX690" s="13" t="s">
        <v>82</v>
      </c>
      <c r="AY690" s="235" t="s">
        <v>134</v>
      </c>
    </row>
    <row r="691" s="14" customFormat="1">
      <c r="A691" s="14"/>
      <c r="B691" s="236"/>
      <c r="C691" s="237"/>
      <c r="D691" s="227" t="s">
        <v>145</v>
      </c>
      <c r="E691" s="238" t="s">
        <v>44</v>
      </c>
      <c r="F691" s="239" t="s">
        <v>890</v>
      </c>
      <c r="G691" s="237"/>
      <c r="H691" s="240">
        <v>95.700000000000003</v>
      </c>
      <c r="I691" s="241"/>
      <c r="J691" s="237"/>
      <c r="K691" s="237"/>
      <c r="L691" s="242"/>
      <c r="M691" s="243"/>
      <c r="N691" s="244"/>
      <c r="O691" s="244"/>
      <c r="P691" s="244"/>
      <c r="Q691" s="244"/>
      <c r="R691" s="244"/>
      <c r="S691" s="244"/>
      <c r="T691" s="245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6" t="s">
        <v>145</v>
      </c>
      <c r="AU691" s="246" t="s">
        <v>91</v>
      </c>
      <c r="AV691" s="14" t="s">
        <v>91</v>
      </c>
      <c r="AW691" s="14" t="s">
        <v>42</v>
      </c>
      <c r="AX691" s="14" t="s">
        <v>89</v>
      </c>
      <c r="AY691" s="246" t="s">
        <v>134</v>
      </c>
    </row>
    <row r="692" s="14" customFormat="1">
      <c r="A692" s="14"/>
      <c r="B692" s="236"/>
      <c r="C692" s="237"/>
      <c r="D692" s="227" t="s">
        <v>145</v>
      </c>
      <c r="E692" s="237"/>
      <c r="F692" s="239" t="s">
        <v>895</v>
      </c>
      <c r="G692" s="237"/>
      <c r="H692" s="240">
        <v>100.485</v>
      </c>
      <c r="I692" s="241"/>
      <c r="J692" s="237"/>
      <c r="K692" s="237"/>
      <c r="L692" s="242"/>
      <c r="M692" s="243"/>
      <c r="N692" s="244"/>
      <c r="O692" s="244"/>
      <c r="P692" s="244"/>
      <c r="Q692" s="244"/>
      <c r="R692" s="244"/>
      <c r="S692" s="244"/>
      <c r="T692" s="245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6" t="s">
        <v>145</v>
      </c>
      <c r="AU692" s="246" t="s">
        <v>91</v>
      </c>
      <c r="AV692" s="14" t="s">
        <v>91</v>
      </c>
      <c r="AW692" s="14" t="s">
        <v>4</v>
      </c>
      <c r="AX692" s="14" t="s">
        <v>89</v>
      </c>
      <c r="AY692" s="246" t="s">
        <v>134</v>
      </c>
    </row>
    <row r="693" s="2" customFormat="1" ht="21.75" customHeight="1">
      <c r="A693" s="41"/>
      <c r="B693" s="42"/>
      <c r="C693" s="207" t="s">
        <v>896</v>
      </c>
      <c r="D693" s="207" t="s">
        <v>136</v>
      </c>
      <c r="E693" s="208" t="s">
        <v>897</v>
      </c>
      <c r="F693" s="209" t="s">
        <v>898</v>
      </c>
      <c r="G693" s="210" t="s">
        <v>278</v>
      </c>
      <c r="H693" s="211">
        <v>14</v>
      </c>
      <c r="I693" s="212"/>
      <c r="J693" s="213">
        <f>ROUND(I693*H693,2)</f>
        <v>0</v>
      </c>
      <c r="K693" s="209" t="s">
        <v>44</v>
      </c>
      <c r="L693" s="47"/>
      <c r="M693" s="214" t="s">
        <v>44</v>
      </c>
      <c r="N693" s="215" t="s">
        <v>53</v>
      </c>
      <c r="O693" s="87"/>
      <c r="P693" s="216">
        <f>O693*H693</f>
        <v>0</v>
      </c>
      <c r="Q693" s="216">
        <v>3.0000000000000001E-05</v>
      </c>
      <c r="R693" s="216">
        <f>Q693*H693</f>
        <v>0.00042000000000000002</v>
      </c>
      <c r="S693" s="216">
        <v>0</v>
      </c>
      <c r="T693" s="217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18" t="s">
        <v>141</v>
      </c>
      <c r="AT693" s="218" t="s">
        <v>136</v>
      </c>
      <c r="AU693" s="218" t="s">
        <v>91</v>
      </c>
      <c r="AY693" s="19" t="s">
        <v>134</v>
      </c>
      <c r="BE693" s="219">
        <f>IF(N693="základní",J693,0)</f>
        <v>0</v>
      </c>
      <c r="BF693" s="219">
        <f>IF(N693="snížená",J693,0)</f>
        <v>0</v>
      </c>
      <c r="BG693" s="219">
        <f>IF(N693="zákl. přenesená",J693,0)</f>
        <v>0</v>
      </c>
      <c r="BH693" s="219">
        <f>IF(N693="sníž. přenesená",J693,0)</f>
        <v>0</v>
      </c>
      <c r="BI693" s="219">
        <f>IF(N693="nulová",J693,0)</f>
        <v>0</v>
      </c>
      <c r="BJ693" s="19" t="s">
        <v>89</v>
      </c>
      <c r="BK693" s="219">
        <f>ROUND(I693*H693,2)</f>
        <v>0</v>
      </c>
      <c r="BL693" s="19" t="s">
        <v>141</v>
      </c>
      <c r="BM693" s="218" t="s">
        <v>899</v>
      </c>
    </row>
    <row r="694" s="13" customFormat="1">
      <c r="A694" s="13"/>
      <c r="B694" s="225"/>
      <c r="C694" s="226"/>
      <c r="D694" s="227" t="s">
        <v>145</v>
      </c>
      <c r="E694" s="228" t="s">
        <v>44</v>
      </c>
      <c r="F694" s="229" t="s">
        <v>146</v>
      </c>
      <c r="G694" s="226"/>
      <c r="H694" s="228" t="s">
        <v>44</v>
      </c>
      <c r="I694" s="230"/>
      <c r="J694" s="226"/>
      <c r="K694" s="226"/>
      <c r="L694" s="231"/>
      <c r="M694" s="232"/>
      <c r="N694" s="233"/>
      <c r="O694" s="233"/>
      <c r="P694" s="233"/>
      <c r="Q694" s="233"/>
      <c r="R694" s="233"/>
      <c r="S694" s="233"/>
      <c r="T694" s="23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5" t="s">
        <v>145</v>
      </c>
      <c r="AU694" s="235" t="s">
        <v>91</v>
      </c>
      <c r="AV694" s="13" t="s">
        <v>89</v>
      </c>
      <c r="AW694" s="13" t="s">
        <v>42</v>
      </c>
      <c r="AX694" s="13" t="s">
        <v>82</v>
      </c>
      <c r="AY694" s="235" t="s">
        <v>134</v>
      </c>
    </row>
    <row r="695" s="14" customFormat="1">
      <c r="A695" s="14"/>
      <c r="B695" s="236"/>
      <c r="C695" s="237"/>
      <c r="D695" s="227" t="s">
        <v>145</v>
      </c>
      <c r="E695" s="238" t="s">
        <v>44</v>
      </c>
      <c r="F695" s="239" t="s">
        <v>215</v>
      </c>
      <c r="G695" s="237"/>
      <c r="H695" s="240">
        <v>14</v>
      </c>
      <c r="I695" s="241"/>
      <c r="J695" s="237"/>
      <c r="K695" s="237"/>
      <c r="L695" s="242"/>
      <c r="M695" s="243"/>
      <c r="N695" s="244"/>
      <c r="O695" s="244"/>
      <c r="P695" s="244"/>
      <c r="Q695" s="244"/>
      <c r="R695" s="244"/>
      <c r="S695" s="244"/>
      <c r="T695" s="24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6" t="s">
        <v>145</v>
      </c>
      <c r="AU695" s="246" t="s">
        <v>91</v>
      </c>
      <c r="AV695" s="14" t="s">
        <v>91</v>
      </c>
      <c r="AW695" s="14" t="s">
        <v>42</v>
      </c>
      <c r="AX695" s="14" t="s">
        <v>89</v>
      </c>
      <c r="AY695" s="246" t="s">
        <v>134</v>
      </c>
    </row>
    <row r="696" s="2" customFormat="1" ht="49.05" customHeight="1">
      <c r="A696" s="41"/>
      <c r="B696" s="42"/>
      <c r="C696" s="207" t="s">
        <v>900</v>
      </c>
      <c r="D696" s="207" t="s">
        <v>136</v>
      </c>
      <c r="E696" s="208" t="s">
        <v>901</v>
      </c>
      <c r="F696" s="209" t="s">
        <v>902</v>
      </c>
      <c r="G696" s="210" t="s">
        <v>196</v>
      </c>
      <c r="H696" s="211">
        <v>3.0299999999999998</v>
      </c>
      <c r="I696" s="212"/>
      <c r="J696" s="213">
        <f>ROUND(I696*H696,2)</f>
        <v>0</v>
      </c>
      <c r="K696" s="209" t="s">
        <v>140</v>
      </c>
      <c r="L696" s="47"/>
      <c r="M696" s="214" t="s">
        <v>44</v>
      </c>
      <c r="N696" s="215" t="s">
        <v>53</v>
      </c>
      <c r="O696" s="87"/>
      <c r="P696" s="216">
        <f>O696*H696</f>
        <v>0</v>
      </c>
      <c r="Q696" s="216">
        <v>0</v>
      </c>
      <c r="R696" s="216">
        <f>Q696*H696</f>
        <v>0</v>
      </c>
      <c r="S696" s="216">
        <v>0</v>
      </c>
      <c r="T696" s="217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18" t="s">
        <v>225</v>
      </c>
      <c r="AT696" s="218" t="s">
        <v>136</v>
      </c>
      <c r="AU696" s="218" t="s">
        <v>91</v>
      </c>
      <c r="AY696" s="19" t="s">
        <v>134</v>
      </c>
      <c r="BE696" s="219">
        <f>IF(N696="základní",J696,0)</f>
        <v>0</v>
      </c>
      <c r="BF696" s="219">
        <f>IF(N696="snížená",J696,0)</f>
        <v>0</v>
      </c>
      <c r="BG696" s="219">
        <f>IF(N696="zákl. přenesená",J696,0)</f>
        <v>0</v>
      </c>
      <c r="BH696" s="219">
        <f>IF(N696="sníž. přenesená",J696,0)</f>
        <v>0</v>
      </c>
      <c r="BI696" s="219">
        <f>IF(N696="nulová",J696,0)</f>
        <v>0</v>
      </c>
      <c r="BJ696" s="19" t="s">
        <v>89</v>
      </c>
      <c r="BK696" s="219">
        <f>ROUND(I696*H696,2)</f>
        <v>0</v>
      </c>
      <c r="BL696" s="19" t="s">
        <v>225</v>
      </c>
      <c r="BM696" s="218" t="s">
        <v>903</v>
      </c>
    </row>
    <row r="697" s="2" customFormat="1">
      <c r="A697" s="41"/>
      <c r="B697" s="42"/>
      <c r="C697" s="43"/>
      <c r="D697" s="220" t="s">
        <v>143</v>
      </c>
      <c r="E697" s="43"/>
      <c r="F697" s="221" t="s">
        <v>904</v>
      </c>
      <c r="G697" s="43"/>
      <c r="H697" s="43"/>
      <c r="I697" s="222"/>
      <c r="J697" s="43"/>
      <c r="K697" s="43"/>
      <c r="L697" s="47"/>
      <c r="M697" s="223"/>
      <c r="N697" s="224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19" t="s">
        <v>143</v>
      </c>
      <c r="AU697" s="19" t="s">
        <v>91</v>
      </c>
    </row>
    <row r="698" s="12" customFormat="1" ht="22.8" customHeight="1">
      <c r="A698" s="12"/>
      <c r="B698" s="191"/>
      <c r="C698" s="192"/>
      <c r="D698" s="193" t="s">
        <v>81</v>
      </c>
      <c r="E698" s="205" t="s">
        <v>905</v>
      </c>
      <c r="F698" s="205" t="s">
        <v>906</v>
      </c>
      <c r="G698" s="192"/>
      <c r="H698" s="192"/>
      <c r="I698" s="195"/>
      <c r="J698" s="206">
        <f>BK698</f>
        <v>0</v>
      </c>
      <c r="K698" s="192"/>
      <c r="L698" s="197"/>
      <c r="M698" s="198"/>
      <c r="N698" s="199"/>
      <c r="O698" s="199"/>
      <c r="P698" s="200">
        <f>SUM(P699:P721)</f>
        <v>0</v>
      </c>
      <c r="Q698" s="199"/>
      <c r="R698" s="200">
        <f>SUM(R699:R721)</f>
        <v>0.0075600000000000007</v>
      </c>
      <c r="S698" s="199"/>
      <c r="T698" s="201">
        <f>SUM(T699:T721)</f>
        <v>0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02" t="s">
        <v>91</v>
      </c>
      <c r="AT698" s="203" t="s">
        <v>81</v>
      </c>
      <c r="AU698" s="203" t="s">
        <v>89</v>
      </c>
      <c r="AY698" s="202" t="s">
        <v>134</v>
      </c>
      <c r="BK698" s="204">
        <f>SUM(BK699:BK721)</f>
        <v>0</v>
      </c>
    </row>
    <row r="699" s="2" customFormat="1" ht="24.15" customHeight="1">
      <c r="A699" s="41"/>
      <c r="B699" s="42"/>
      <c r="C699" s="207" t="s">
        <v>907</v>
      </c>
      <c r="D699" s="207" t="s">
        <v>136</v>
      </c>
      <c r="E699" s="208" t="s">
        <v>908</v>
      </c>
      <c r="F699" s="209" t="s">
        <v>909</v>
      </c>
      <c r="G699" s="210" t="s">
        <v>139</v>
      </c>
      <c r="H699" s="211">
        <v>14</v>
      </c>
      <c r="I699" s="212"/>
      <c r="J699" s="213">
        <f>ROUND(I699*H699,2)</f>
        <v>0</v>
      </c>
      <c r="K699" s="209" t="s">
        <v>140</v>
      </c>
      <c r="L699" s="47"/>
      <c r="M699" s="214" t="s">
        <v>44</v>
      </c>
      <c r="N699" s="215" t="s">
        <v>53</v>
      </c>
      <c r="O699" s="87"/>
      <c r="P699" s="216">
        <f>O699*H699</f>
        <v>0</v>
      </c>
      <c r="Q699" s="216">
        <v>0</v>
      </c>
      <c r="R699" s="216">
        <f>Q699*H699</f>
        <v>0</v>
      </c>
      <c r="S699" s="216">
        <v>0</v>
      </c>
      <c r="T699" s="217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18" t="s">
        <v>225</v>
      </c>
      <c r="AT699" s="218" t="s">
        <v>136</v>
      </c>
      <c r="AU699" s="218" t="s">
        <v>91</v>
      </c>
      <c r="AY699" s="19" t="s">
        <v>134</v>
      </c>
      <c r="BE699" s="219">
        <f>IF(N699="základní",J699,0)</f>
        <v>0</v>
      </c>
      <c r="BF699" s="219">
        <f>IF(N699="snížená",J699,0)</f>
        <v>0</v>
      </c>
      <c r="BG699" s="219">
        <f>IF(N699="zákl. přenesená",J699,0)</f>
        <v>0</v>
      </c>
      <c r="BH699" s="219">
        <f>IF(N699="sníž. přenesená",J699,0)</f>
        <v>0</v>
      </c>
      <c r="BI699" s="219">
        <f>IF(N699="nulová",J699,0)</f>
        <v>0</v>
      </c>
      <c r="BJ699" s="19" t="s">
        <v>89</v>
      </c>
      <c r="BK699" s="219">
        <f>ROUND(I699*H699,2)</f>
        <v>0</v>
      </c>
      <c r="BL699" s="19" t="s">
        <v>225</v>
      </c>
      <c r="BM699" s="218" t="s">
        <v>910</v>
      </c>
    </row>
    <row r="700" s="2" customFormat="1">
      <c r="A700" s="41"/>
      <c r="B700" s="42"/>
      <c r="C700" s="43"/>
      <c r="D700" s="220" t="s">
        <v>143</v>
      </c>
      <c r="E700" s="43"/>
      <c r="F700" s="221" t="s">
        <v>911</v>
      </c>
      <c r="G700" s="43"/>
      <c r="H700" s="43"/>
      <c r="I700" s="222"/>
      <c r="J700" s="43"/>
      <c r="K700" s="43"/>
      <c r="L700" s="47"/>
      <c r="M700" s="223"/>
      <c r="N700" s="224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19" t="s">
        <v>143</v>
      </c>
      <c r="AU700" s="19" t="s">
        <v>91</v>
      </c>
    </row>
    <row r="701" s="13" customFormat="1">
      <c r="A701" s="13"/>
      <c r="B701" s="225"/>
      <c r="C701" s="226"/>
      <c r="D701" s="227" t="s">
        <v>145</v>
      </c>
      <c r="E701" s="228" t="s">
        <v>44</v>
      </c>
      <c r="F701" s="229" t="s">
        <v>146</v>
      </c>
      <c r="G701" s="226"/>
      <c r="H701" s="228" t="s">
        <v>44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145</v>
      </c>
      <c r="AU701" s="235" t="s">
        <v>91</v>
      </c>
      <c r="AV701" s="13" t="s">
        <v>89</v>
      </c>
      <c r="AW701" s="13" t="s">
        <v>42</v>
      </c>
      <c r="AX701" s="13" t="s">
        <v>82</v>
      </c>
      <c r="AY701" s="235" t="s">
        <v>134</v>
      </c>
    </row>
    <row r="702" s="14" customFormat="1">
      <c r="A702" s="14"/>
      <c r="B702" s="236"/>
      <c r="C702" s="237"/>
      <c r="D702" s="227" t="s">
        <v>145</v>
      </c>
      <c r="E702" s="238" t="s">
        <v>44</v>
      </c>
      <c r="F702" s="239" t="s">
        <v>912</v>
      </c>
      <c r="G702" s="237"/>
      <c r="H702" s="240">
        <v>14</v>
      </c>
      <c r="I702" s="241"/>
      <c r="J702" s="237"/>
      <c r="K702" s="237"/>
      <c r="L702" s="242"/>
      <c r="M702" s="243"/>
      <c r="N702" s="244"/>
      <c r="O702" s="244"/>
      <c r="P702" s="244"/>
      <c r="Q702" s="244"/>
      <c r="R702" s="244"/>
      <c r="S702" s="244"/>
      <c r="T702" s="245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6" t="s">
        <v>145</v>
      </c>
      <c r="AU702" s="246" t="s">
        <v>91</v>
      </c>
      <c r="AV702" s="14" t="s">
        <v>91</v>
      </c>
      <c r="AW702" s="14" t="s">
        <v>42</v>
      </c>
      <c r="AX702" s="14" t="s">
        <v>89</v>
      </c>
      <c r="AY702" s="246" t="s">
        <v>134</v>
      </c>
    </row>
    <row r="703" s="2" customFormat="1" ht="37.8" customHeight="1">
      <c r="A703" s="41"/>
      <c r="B703" s="42"/>
      <c r="C703" s="207" t="s">
        <v>913</v>
      </c>
      <c r="D703" s="207" t="s">
        <v>136</v>
      </c>
      <c r="E703" s="208" t="s">
        <v>914</v>
      </c>
      <c r="F703" s="209" t="s">
        <v>915</v>
      </c>
      <c r="G703" s="210" t="s">
        <v>139</v>
      </c>
      <c r="H703" s="211">
        <v>14</v>
      </c>
      <c r="I703" s="212"/>
      <c r="J703" s="213">
        <f>ROUND(I703*H703,2)</f>
        <v>0</v>
      </c>
      <c r="K703" s="209" t="s">
        <v>140</v>
      </c>
      <c r="L703" s="47"/>
      <c r="M703" s="214" t="s">
        <v>44</v>
      </c>
      <c r="N703" s="215" t="s">
        <v>53</v>
      </c>
      <c r="O703" s="87"/>
      <c r="P703" s="216">
        <f>O703*H703</f>
        <v>0</v>
      </c>
      <c r="Q703" s="216">
        <v>6.9999999999999994E-05</v>
      </c>
      <c r="R703" s="216">
        <f>Q703*H703</f>
        <v>0.00097999999999999997</v>
      </c>
      <c r="S703" s="216">
        <v>0</v>
      </c>
      <c r="T703" s="217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18" t="s">
        <v>225</v>
      </c>
      <c r="AT703" s="218" t="s">
        <v>136</v>
      </c>
      <c r="AU703" s="218" t="s">
        <v>91</v>
      </c>
      <c r="AY703" s="19" t="s">
        <v>134</v>
      </c>
      <c r="BE703" s="219">
        <f>IF(N703="základní",J703,0)</f>
        <v>0</v>
      </c>
      <c r="BF703" s="219">
        <f>IF(N703="snížená",J703,0)</f>
        <v>0</v>
      </c>
      <c r="BG703" s="219">
        <f>IF(N703="zákl. přenesená",J703,0)</f>
        <v>0</v>
      </c>
      <c r="BH703" s="219">
        <f>IF(N703="sníž. přenesená",J703,0)</f>
        <v>0</v>
      </c>
      <c r="BI703" s="219">
        <f>IF(N703="nulová",J703,0)</f>
        <v>0</v>
      </c>
      <c r="BJ703" s="19" t="s">
        <v>89</v>
      </c>
      <c r="BK703" s="219">
        <f>ROUND(I703*H703,2)</f>
        <v>0</v>
      </c>
      <c r="BL703" s="19" t="s">
        <v>225</v>
      </c>
      <c r="BM703" s="218" t="s">
        <v>916</v>
      </c>
    </row>
    <row r="704" s="2" customFormat="1">
      <c r="A704" s="41"/>
      <c r="B704" s="42"/>
      <c r="C704" s="43"/>
      <c r="D704" s="220" t="s">
        <v>143</v>
      </c>
      <c r="E704" s="43"/>
      <c r="F704" s="221" t="s">
        <v>917</v>
      </c>
      <c r="G704" s="43"/>
      <c r="H704" s="43"/>
      <c r="I704" s="222"/>
      <c r="J704" s="43"/>
      <c r="K704" s="43"/>
      <c r="L704" s="47"/>
      <c r="M704" s="223"/>
      <c r="N704" s="224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19" t="s">
        <v>143</v>
      </c>
      <c r="AU704" s="19" t="s">
        <v>91</v>
      </c>
    </row>
    <row r="705" s="13" customFormat="1">
      <c r="A705" s="13"/>
      <c r="B705" s="225"/>
      <c r="C705" s="226"/>
      <c r="D705" s="227" t="s">
        <v>145</v>
      </c>
      <c r="E705" s="228" t="s">
        <v>44</v>
      </c>
      <c r="F705" s="229" t="s">
        <v>146</v>
      </c>
      <c r="G705" s="226"/>
      <c r="H705" s="228" t="s">
        <v>44</v>
      </c>
      <c r="I705" s="230"/>
      <c r="J705" s="226"/>
      <c r="K705" s="226"/>
      <c r="L705" s="231"/>
      <c r="M705" s="232"/>
      <c r="N705" s="233"/>
      <c r="O705" s="233"/>
      <c r="P705" s="233"/>
      <c r="Q705" s="233"/>
      <c r="R705" s="233"/>
      <c r="S705" s="233"/>
      <c r="T705" s="23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5" t="s">
        <v>145</v>
      </c>
      <c r="AU705" s="235" t="s">
        <v>91</v>
      </c>
      <c r="AV705" s="13" t="s">
        <v>89</v>
      </c>
      <c r="AW705" s="13" t="s">
        <v>42</v>
      </c>
      <c r="AX705" s="13" t="s">
        <v>82</v>
      </c>
      <c r="AY705" s="235" t="s">
        <v>134</v>
      </c>
    </row>
    <row r="706" s="14" customFormat="1">
      <c r="A706" s="14"/>
      <c r="B706" s="236"/>
      <c r="C706" s="237"/>
      <c r="D706" s="227" t="s">
        <v>145</v>
      </c>
      <c r="E706" s="238" t="s">
        <v>44</v>
      </c>
      <c r="F706" s="239" t="s">
        <v>912</v>
      </c>
      <c r="G706" s="237"/>
      <c r="H706" s="240">
        <v>14</v>
      </c>
      <c r="I706" s="241"/>
      <c r="J706" s="237"/>
      <c r="K706" s="237"/>
      <c r="L706" s="242"/>
      <c r="M706" s="243"/>
      <c r="N706" s="244"/>
      <c r="O706" s="244"/>
      <c r="P706" s="244"/>
      <c r="Q706" s="244"/>
      <c r="R706" s="244"/>
      <c r="S706" s="244"/>
      <c r="T706" s="245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6" t="s">
        <v>145</v>
      </c>
      <c r="AU706" s="246" t="s">
        <v>91</v>
      </c>
      <c r="AV706" s="14" t="s">
        <v>91</v>
      </c>
      <c r="AW706" s="14" t="s">
        <v>42</v>
      </c>
      <c r="AX706" s="14" t="s">
        <v>89</v>
      </c>
      <c r="AY706" s="246" t="s">
        <v>134</v>
      </c>
    </row>
    <row r="707" s="2" customFormat="1" ht="24.15" customHeight="1">
      <c r="A707" s="41"/>
      <c r="B707" s="42"/>
      <c r="C707" s="207" t="s">
        <v>918</v>
      </c>
      <c r="D707" s="207" t="s">
        <v>136</v>
      </c>
      <c r="E707" s="208" t="s">
        <v>919</v>
      </c>
      <c r="F707" s="209" t="s">
        <v>920</v>
      </c>
      <c r="G707" s="210" t="s">
        <v>139</v>
      </c>
      <c r="H707" s="211">
        <v>14</v>
      </c>
      <c r="I707" s="212"/>
      <c r="J707" s="213">
        <f>ROUND(I707*H707,2)</f>
        <v>0</v>
      </c>
      <c r="K707" s="209" t="s">
        <v>140</v>
      </c>
      <c r="L707" s="47"/>
      <c r="M707" s="214" t="s">
        <v>44</v>
      </c>
      <c r="N707" s="215" t="s">
        <v>53</v>
      </c>
      <c r="O707" s="87"/>
      <c r="P707" s="216">
        <f>O707*H707</f>
        <v>0</v>
      </c>
      <c r="Q707" s="216">
        <v>0.00017000000000000001</v>
      </c>
      <c r="R707" s="216">
        <f>Q707*H707</f>
        <v>0.0023800000000000002</v>
      </c>
      <c r="S707" s="216">
        <v>0</v>
      </c>
      <c r="T707" s="217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18" t="s">
        <v>225</v>
      </c>
      <c r="AT707" s="218" t="s">
        <v>136</v>
      </c>
      <c r="AU707" s="218" t="s">
        <v>91</v>
      </c>
      <c r="AY707" s="19" t="s">
        <v>134</v>
      </c>
      <c r="BE707" s="219">
        <f>IF(N707="základní",J707,0)</f>
        <v>0</v>
      </c>
      <c r="BF707" s="219">
        <f>IF(N707="snížená",J707,0)</f>
        <v>0</v>
      </c>
      <c r="BG707" s="219">
        <f>IF(N707="zákl. přenesená",J707,0)</f>
        <v>0</v>
      </c>
      <c r="BH707" s="219">
        <f>IF(N707="sníž. přenesená",J707,0)</f>
        <v>0</v>
      </c>
      <c r="BI707" s="219">
        <f>IF(N707="nulová",J707,0)</f>
        <v>0</v>
      </c>
      <c r="BJ707" s="19" t="s">
        <v>89</v>
      </c>
      <c r="BK707" s="219">
        <f>ROUND(I707*H707,2)</f>
        <v>0</v>
      </c>
      <c r="BL707" s="19" t="s">
        <v>225</v>
      </c>
      <c r="BM707" s="218" t="s">
        <v>921</v>
      </c>
    </row>
    <row r="708" s="2" customFormat="1">
      <c r="A708" s="41"/>
      <c r="B708" s="42"/>
      <c r="C708" s="43"/>
      <c r="D708" s="220" t="s">
        <v>143</v>
      </c>
      <c r="E708" s="43"/>
      <c r="F708" s="221" t="s">
        <v>922</v>
      </c>
      <c r="G708" s="43"/>
      <c r="H708" s="43"/>
      <c r="I708" s="222"/>
      <c r="J708" s="43"/>
      <c r="K708" s="43"/>
      <c r="L708" s="47"/>
      <c r="M708" s="223"/>
      <c r="N708" s="224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19" t="s">
        <v>143</v>
      </c>
      <c r="AU708" s="19" t="s">
        <v>91</v>
      </c>
    </row>
    <row r="709" s="13" customFormat="1">
      <c r="A709" s="13"/>
      <c r="B709" s="225"/>
      <c r="C709" s="226"/>
      <c r="D709" s="227" t="s">
        <v>145</v>
      </c>
      <c r="E709" s="228" t="s">
        <v>44</v>
      </c>
      <c r="F709" s="229" t="s">
        <v>146</v>
      </c>
      <c r="G709" s="226"/>
      <c r="H709" s="228" t="s">
        <v>44</v>
      </c>
      <c r="I709" s="230"/>
      <c r="J709" s="226"/>
      <c r="K709" s="226"/>
      <c r="L709" s="231"/>
      <c r="M709" s="232"/>
      <c r="N709" s="233"/>
      <c r="O709" s="233"/>
      <c r="P709" s="233"/>
      <c r="Q709" s="233"/>
      <c r="R709" s="233"/>
      <c r="S709" s="233"/>
      <c r="T709" s="234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5" t="s">
        <v>145</v>
      </c>
      <c r="AU709" s="235" t="s">
        <v>91</v>
      </c>
      <c r="AV709" s="13" t="s">
        <v>89</v>
      </c>
      <c r="AW709" s="13" t="s">
        <v>42</v>
      </c>
      <c r="AX709" s="13" t="s">
        <v>82</v>
      </c>
      <c r="AY709" s="235" t="s">
        <v>134</v>
      </c>
    </row>
    <row r="710" s="14" customFormat="1">
      <c r="A710" s="14"/>
      <c r="B710" s="236"/>
      <c r="C710" s="237"/>
      <c r="D710" s="227" t="s">
        <v>145</v>
      </c>
      <c r="E710" s="238" t="s">
        <v>44</v>
      </c>
      <c r="F710" s="239" t="s">
        <v>912</v>
      </c>
      <c r="G710" s="237"/>
      <c r="H710" s="240">
        <v>14</v>
      </c>
      <c r="I710" s="241"/>
      <c r="J710" s="237"/>
      <c r="K710" s="237"/>
      <c r="L710" s="242"/>
      <c r="M710" s="243"/>
      <c r="N710" s="244"/>
      <c r="O710" s="244"/>
      <c r="P710" s="244"/>
      <c r="Q710" s="244"/>
      <c r="R710" s="244"/>
      <c r="S710" s="244"/>
      <c r="T710" s="245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6" t="s">
        <v>145</v>
      </c>
      <c r="AU710" s="246" t="s">
        <v>91</v>
      </c>
      <c r="AV710" s="14" t="s">
        <v>91</v>
      </c>
      <c r="AW710" s="14" t="s">
        <v>42</v>
      </c>
      <c r="AX710" s="14" t="s">
        <v>89</v>
      </c>
      <c r="AY710" s="246" t="s">
        <v>134</v>
      </c>
    </row>
    <row r="711" s="2" customFormat="1" ht="24.15" customHeight="1">
      <c r="A711" s="41"/>
      <c r="B711" s="42"/>
      <c r="C711" s="207" t="s">
        <v>923</v>
      </c>
      <c r="D711" s="207" t="s">
        <v>136</v>
      </c>
      <c r="E711" s="208" t="s">
        <v>924</v>
      </c>
      <c r="F711" s="209" t="s">
        <v>925</v>
      </c>
      <c r="G711" s="210" t="s">
        <v>139</v>
      </c>
      <c r="H711" s="211">
        <v>14</v>
      </c>
      <c r="I711" s="212"/>
      <c r="J711" s="213">
        <f>ROUND(I711*H711,2)</f>
        <v>0</v>
      </c>
      <c r="K711" s="209" t="s">
        <v>140</v>
      </c>
      <c r="L711" s="47"/>
      <c r="M711" s="214" t="s">
        <v>44</v>
      </c>
      <c r="N711" s="215" t="s">
        <v>53</v>
      </c>
      <c r="O711" s="87"/>
      <c r="P711" s="216">
        <f>O711*H711</f>
        <v>0</v>
      </c>
      <c r="Q711" s="216">
        <v>0.00012</v>
      </c>
      <c r="R711" s="216">
        <f>Q711*H711</f>
        <v>0.0016800000000000001</v>
      </c>
      <c r="S711" s="216">
        <v>0</v>
      </c>
      <c r="T711" s="217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18" t="s">
        <v>225</v>
      </c>
      <c r="AT711" s="218" t="s">
        <v>136</v>
      </c>
      <c r="AU711" s="218" t="s">
        <v>91</v>
      </c>
      <c r="AY711" s="19" t="s">
        <v>134</v>
      </c>
      <c r="BE711" s="219">
        <f>IF(N711="základní",J711,0)</f>
        <v>0</v>
      </c>
      <c r="BF711" s="219">
        <f>IF(N711="snížená",J711,0)</f>
        <v>0</v>
      </c>
      <c r="BG711" s="219">
        <f>IF(N711="zákl. přenesená",J711,0)</f>
        <v>0</v>
      </c>
      <c r="BH711" s="219">
        <f>IF(N711="sníž. přenesená",J711,0)</f>
        <v>0</v>
      </c>
      <c r="BI711" s="219">
        <f>IF(N711="nulová",J711,0)</f>
        <v>0</v>
      </c>
      <c r="BJ711" s="19" t="s">
        <v>89</v>
      </c>
      <c r="BK711" s="219">
        <f>ROUND(I711*H711,2)</f>
        <v>0</v>
      </c>
      <c r="BL711" s="19" t="s">
        <v>225</v>
      </c>
      <c r="BM711" s="218" t="s">
        <v>926</v>
      </c>
    </row>
    <row r="712" s="2" customFormat="1">
      <c r="A712" s="41"/>
      <c r="B712" s="42"/>
      <c r="C712" s="43"/>
      <c r="D712" s="220" t="s">
        <v>143</v>
      </c>
      <c r="E712" s="43"/>
      <c r="F712" s="221" t="s">
        <v>927</v>
      </c>
      <c r="G712" s="43"/>
      <c r="H712" s="43"/>
      <c r="I712" s="222"/>
      <c r="J712" s="43"/>
      <c r="K712" s="43"/>
      <c r="L712" s="47"/>
      <c r="M712" s="223"/>
      <c r="N712" s="224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19" t="s">
        <v>143</v>
      </c>
      <c r="AU712" s="19" t="s">
        <v>91</v>
      </c>
    </row>
    <row r="713" s="13" customFormat="1">
      <c r="A713" s="13"/>
      <c r="B713" s="225"/>
      <c r="C713" s="226"/>
      <c r="D713" s="227" t="s">
        <v>145</v>
      </c>
      <c r="E713" s="228" t="s">
        <v>44</v>
      </c>
      <c r="F713" s="229" t="s">
        <v>146</v>
      </c>
      <c r="G713" s="226"/>
      <c r="H713" s="228" t="s">
        <v>44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145</v>
      </c>
      <c r="AU713" s="235" t="s">
        <v>91</v>
      </c>
      <c r="AV713" s="13" t="s">
        <v>89</v>
      </c>
      <c r="AW713" s="13" t="s">
        <v>42</v>
      </c>
      <c r="AX713" s="13" t="s">
        <v>82</v>
      </c>
      <c r="AY713" s="235" t="s">
        <v>134</v>
      </c>
    </row>
    <row r="714" s="14" customFormat="1">
      <c r="A714" s="14"/>
      <c r="B714" s="236"/>
      <c r="C714" s="237"/>
      <c r="D714" s="227" t="s">
        <v>145</v>
      </c>
      <c r="E714" s="238" t="s">
        <v>44</v>
      </c>
      <c r="F714" s="239" t="s">
        <v>912</v>
      </c>
      <c r="G714" s="237"/>
      <c r="H714" s="240">
        <v>14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6" t="s">
        <v>145</v>
      </c>
      <c r="AU714" s="246" t="s">
        <v>91</v>
      </c>
      <c r="AV714" s="14" t="s">
        <v>91</v>
      </c>
      <c r="AW714" s="14" t="s">
        <v>42</v>
      </c>
      <c r="AX714" s="14" t="s">
        <v>89</v>
      </c>
      <c r="AY714" s="246" t="s">
        <v>134</v>
      </c>
    </row>
    <row r="715" s="2" customFormat="1" ht="24.15" customHeight="1">
      <c r="A715" s="41"/>
      <c r="B715" s="42"/>
      <c r="C715" s="207" t="s">
        <v>928</v>
      </c>
      <c r="D715" s="207" t="s">
        <v>136</v>
      </c>
      <c r="E715" s="208" t="s">
        <v>929</v>
      </c>
      <c r="F715" s="209" t="s">
        <v>930</v>
      </c>
      <c r="G715" s="210" t="s">
        <v>139</v>
      </c>
      <c r="H715" s="211">
        <v>14</v>
      </c>
      <c r="I715" s="212"/>
      <c r="J715" s="213">
        <f>ROUND(I715*H715,2)</f>
        <v>0</v>
      </c>
      <c r="K715" s="209" t="s">
        <v>140</v>
      </c>
      <c r="L715" s="47"/>
      <c r="M715" s="214" t="s">
        <v>44</v>
      </c>
      <c r="N715" s="215" t="s">
        <v>53</v>
      </c>
      <c r="O715" s="87"/>
      <c r="P715" s="216">
        <f>O715*H715</f>
        <v>0</v>
      </c>
      <c r="Q715" s="216">
        <v>0.00012</v>
      </c>
      <c r="R715" s="216">
        <f>Q715*H715</f>
        <v>0.0016800000000000001</v>
      </c>
      <c r="S715" s="216">
        <v>0</v>
      </c>
      <c r="T715" s="217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18" t="s">
        <v>225</v>
      </c>
      <c r="AT715" s="218" t="s">
        <v>136</v>
      </c>
      <c r="AU715" s="218" t="s">
        <v>91</v>
      </c>
      <c r="AY715" s="19" t="s">
        <v>134</v>
      </c>
      <c r="BE715" s="219">
        <f>IF(N715="základní",J715,0)</f>
        <v>0</v>
      </c>
      <c r="BF715" s="219">
        <f>IF(N715="snížená",J715,0)</f>
        <v>0</v>
      </c>
      <c r="BG715" s="219">
        <f>IF(N715="zákl. přenesená",J715,0)</f>
        <v>0</v>
      </c>
      <c r="BH715" s="219">
        <f>IF(N715="sníž. přenesená",J715,0)</f>
        <v>0</v>
      </c>
      <c r="BI715" s="219">
        <f>IF(N715="nulová",J715,0)</f>
        <v>0</v>
      </c>
      <c r="BJ715" s="19" t="s">
        <v>89</v>
      </c>
      <c r="BK715" s="219">
        <f>ROUND(I715*H715,2)</f>
        <v>0</v>
      </c>
      <c r="BL715" s="19" t="s">
        <v>225</v>
      </c>
      <c r="BM715" s="218" t="s">
        <v>931</v>
      </c>
    </row>
    <row r="716" s="2" customFormat="1">
      <c r="A716" s="41"/>
      <c r="B716" s="42"/>
      <c r="C716" s="43"/>
      <c r="D716" s="220" t="s">
        <v>143</v>
      </c>
      <c r="E716" s="43"/>
      <c r="F716" s="221" t="s">
        <v>932</v>
      </c>
      <c r="G716" s="43"/>
      <c r="H716" s="43"/>
      <c r="I716" s="222"/>
      <c r="J716" s="43"/>
      <c r="K716" s="43"/>
      <c r="L716" s="47"/>
      <c r="M716" s="223"/>
      <c r="N716" s="224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19" t="s">
        <v>143</v>
      </c>
      <c r="AU716" s="19" t="s">
        <v>91</v>
      </c>
    </row>
    <row r="717" s="13" customFormat="1">
      <c r="A717" s="13"/>
      <c r="B717" s="225"/>
      <c r="C717" s="226"/>
      <c r="D717" s="227" t="s">
        <v>145</v>
      </c>
      <c r="E717" s="228" t="s">
        <v>44</v>
      </c>
      <c r="F717" s="229" t="s">
        <v>146</v>
      </c>
      <c r="G717" s="226"/>
      <c r="H717" s="228" t="s">
        <v>44</v>
      </c>
      <c r="I717" s="230"/>
      <c r="J717" s="226"/>
      <c r="K717" s="226"/>
      <c r="L717" s="231"/>
      <c r="M717" s="232"/>
      <c r="N717" s="233"/>
      <c r="O717" s="233"/>
      <c r="P717" s="233"/>
      <c r="Q717" s="233"/>
      <c r="R717" s="233"/>
      <c r="S717" s="233"/>
      <c r="T717" s="234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5" t="s">
        <v>145</v>
      </c>
      <c r="AU717" s="235" t="s">
        <v>91</v>
      </c>
      <c r="AV717" s="13" t="s">
        <v>89</v>
      </c>
      <c r="AW717" s="13" t="s">
        <v>42</v>
      </c>
      <c r="AX717" s="13" t="s">
        <v>82</v>
      </c>
      <c r="AY717" s="235" t="s">
        <v>134</v>
      </c>
    </row>
    <row r="718" s="14" customFormat="1">
      <c r="A718" s="14"/>
      <c r="B718" s="236"/>
      <c r="C718" s="237"/>
      <c r="D718" s="227" t="s">
        <v>145</v>
      </c>
      <c r="E718" s="238" t="s">
        <v>44</v>
      </c>
      <c r="F718" s="239" t="s">
        <v>912</v>
      </c>
      <c r="G718" s="237"/>
      <c r="H718" s="240">
        <v>14</v>
      </c>
      <c r="I718" s="241"/>
      <c r="J718" s="237"/>
      <c r="K718" s="237"/>
      <c r="L718" s="242"/>
      <c r="M718" s="243"/>
      <c r="N718" s="244"/>
      <c r="O718" s="244"/>
      <c r="P718" s="244"/>
      <c r="Q718" s="244"/>
      <c r="R718" s="244"/>
      <c r="S718" s="244"/>
      <c r="T718" s="245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6" t="s">
        <v>145</v>
      </c>
      <c r="AU718" s="246" t="s">
        <v>91</v>
      </c>
      <c r="AV718" s="14" t="s">
        <v>91</v>
      </c>
      <c r="AW718" s="14" t="s">
        <v>42</v>
      </c>
      <c r="AX718" s="14" t="s">
        <v>89</v>
      </c>
      <c r="AY718" s="246" t="s">
        <v>134</v>
      </c>
    </row>
    <row r="719" s="2" customFormat="1" ht="37.8" customHeight="1">
      <c r="A719" s="41"/>
      <c r="B719" s="42"/>
      <c r="C719" s="207" t="s">
        <v>933</v>
      </c>
      <c r="D719" s="207" t="s">
        <v>136</v>
      </c>
      <c r="E719" s="208" t="s">
        <v>934</v>
      </c>
      <c r="F719" s="209" t="s">
        <v>935</v>
      </c>
      <c r="G719" s="210" t="s">
        <v>285</v>
      </c>
      <c r="H719" s="211">
        <v>7</v>
      </c>
      <c r="I719" s="212"/>
      <c r="J719" s="213">
        <f>ROUND(I719*H719,2)</f>
        <v>0</v>
      </c>
      <c r="K719" s="209" t="s">
        <v>44</v>
      </c>
      <c r="L719" s="47"/>
      <c r="M719" s="214" t="s">
        <v>44</v>
      </c>
      <c r="N719" s="215" t="s">
        <v>53</v>
      </c>
      <c r="O719" s="87"/>
      <c r="P719" s="216">
        <f>O719*H719</f>
        <v>0</v>
      </c>
      <c r="Q719" s="216">
        <v>0.00012</v>
      </c>
      <c r="R719" s="216">
        <f>Q719*H719</f>
        <v>0.00084000000000000003</v>
      </c>
      <c r="S719" s="216">
        <v>0</v>
      </c>
      <c r="T719" s="217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18" t="s">
        <v>225</v>
      </c>
      <c r="AT719" s="218" t="s">
        <v>136</v>
      </c>
      <c r="AU719" s="218" t="s">
        <v>91</v>
      </c>
      <c r="AY719" s="19" t="s">
        <v>134</v>
      </c>
      <c r="BE719" s="219">
        <f>IF(N719="základní",J719,0)</f>
        <v>0</v>
      </c>
      <c r="BF719" s="219">
        <f>IF(N719="snížená",J719,0)</f>
        <v>0</v>
      </c>
      <c r="BG719" s="219">
        <f>IF(N719="zákl. přenesená",J719,0)</f>
        <v>0</v>
      </c>
      <c r="BH719" s="219">
        <f>IF(N719="sníž. přenesená",J719,0)</f>
        <v>0</v>
      </c>
      <c r="BI719" s="219">
        <f>IF(N719="nulová",J719,0)</f>
        <v>0</v>
      </c>
      <c r="BJ719" s="19" t="s">
        <v>89</v>
      </c>
      <c r="BK719" s="219">
        <f>ROUND(I719*H719,2)</f>
        <v>0</v>
      </c>
      <c r="BL719" s="19" t="s">
        <v>225</v>
      </c>
      <c r="BM719" s="218" t="s">
        <v>936</v>
      </c>
    </row>
    <row r="720" s="13" customFormat="1">
      <c r="A720" s="13"/>
      <c r="B720" s="225"/>
      <c r="C720" s="226"/>
      <c r="D720" s="227" t="s">
        <v>145</v>
      </c>
      <c r="E720" s="228" t="s">
        <v>44</v>
      </c>
      <c r="F720" s="229" t="s">
        <v>146</v>
      </c>
      <c r="G720" s="226"/>
      <c r="H720" s="228" t="s">
        <v>44</v>
      </c>
      <c r="I720" s="230"/>
      <c r="J720" s="226"/>
      <c r="K720" s="226"/>
      <c r="L720" s="231"/>
      <c r="M720" s="232"/>
      <c r="N720" s="233"/>
      <c r="O720" s="233"/>
      <c r="P720" s="233"/>
      <c r="Q720" s="233"/>
      <c r="R720" s="233"/>
      <c r="S720" s="233"/>
      <c r="T720" s="23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5" t="s">
        <v>145</v>
      </c>
      <c r="AU720" s="235" t="s">
        <v>91</v>
      </c>
      <c r="AV720" s="13" t="s">
        <v>89</v>
      </c>
      <c r="AW720" s="13" t="s">
        <v>42</v>
      </c>
      <c r="AX720" s="13" t="s">
        <v>82</v>
      </c>
      <c r="AY720" s="235" t="s">
        <v>134</v>
      </c>
    </row>
    <row r="721" s="14" customFormat="1">
      <c r="A721" s="14"/>
      <c r="B721" s="236"/>
      <c r="C721" s="237"/>
      <c r="D721" s="227" t="s">
        <v>145</v>
      </c>
      <c r="E721" s="238" t="s">
        <v>44</v>
      </c>
      <c r="F721" s="239" t="s">
        <v>177</v>
      </c>
      <c r="G721" s="237"/>
      <c r="H721" s="240">
        <v>7</v>
      </c>
      <c r="I721" s="241"/>
      <c r="J721" s="237"/>
      <c r="K721" s="237"/>
      <c r="L721" s="242"/>
      <c r="M721" s="243"/>
      <c r="N721" s="244"/>
      <c r="O721" s="244"/>
      <c r="P721" s="244"/>
      <c r="Q721" s="244"/>
      <c r="R721" s="244"/>
      <c r="S721" s="244"/>
      <c r="T721" s="245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6" t="s">
        <v>145</v>
      </c>
      <c r="AU721" s="246" t="s">
        <v>91</v>
      </c>
      <c r="AV721" s="14" t="s">
        <v>91</v>
      </c>
      <c r="AW721" s="14" t="s">
        <v>42</v>
      </c>
      <c r="AX721" s="14" t="s">
        <v>89</v>
      </c>
      <c r="AY721" s="246" t="s">
        <v>134</v>
      </c>
    </row>
    <row r="722" s="12" customFormat="1" ht="22.8" customHeight="1">
      <c r="A722" s="12"/>
      <c r="B722" s="191"/>
      <c r="C722" s="192"/>
      <c r="D722" s="193" t="s">
        <v>81</v>
      </c>
      <c r="E722" s="205" t="s">
        <v>937</v>
      </c>
      <c r="F722" s="205" t="s">
        <v>938</v>
      </c>
      <c r="G722" s="192"/>
      <c r="H722" s="192"/>
      <c r="I722" s="195"/>
      <c r="J722" s="206">
        <f>BK722</f>
        <v>0</v>
      </c>
      <c r="K722" s="192"/>
      <c r="L722" s="197"/>
      <c r="M722" s="198"/>
      <c r="N722" s="199"/>
      <c r="O722" s="199"/>
      <c r="P722" s="200">
        <f>SUM(P723:P730)</f>
        <v>0</v>
      </c>
      <c r="Q722" s="199"/>
      <c r="R722" s="200">
        <f>SUM(R723:R730)</f>
        <v>4.3611116000000001</v>
      </c>
      <c r="S722" s="199"/>
      <c r="T722" s="201">
        <f>SUM(T723:T730)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02" t="s">
        <v>91</v>
      </c>
      <c r="AT722" s="203" t="s">
        <v>81</v>
      </c>
      <c r="AU722" s="203" t="s">
        <v>89</v>
      </c>
      <c r="AY722" s="202" t="s">
        <v>134</v>
      </c>
      <c r="BK722" s="204">
        <f>SUM(BK723:BK730)</f>
        <v>0</v>
      </c>
    </row>
    <row r="723" s="2" customFormat="1" ht="21.75" customHeight="1">
      <c r="A723" s="41"/>
      <c r="B723" s="42"/>
      <c r="C723" s="207" t="s">
        <v>939</v>
      </c>
      <c r="D723" s="207" t="s">
        <v>136</v>
      </c>
      <c r="E723" s="208" t="s">
        <v>940</v>
      </c>
      <c r="F723" s="209" t="s">
        <v>941</v>
      </c>
      <c r="G723" s="210" t="s">
        <v>233</v>
      </c>
      <c r="H723" s="211">
        <v>2473.1999999999998</v>
      </c>
      <c r="I723" s="212"/>
      <c r="J723" s="213">
        <f>ROUND(I723*H723,2)</f>
        <v>0</v>
      </c>
      <c r="K723" s="209" t="s">
        <v>44</v>
      </c>
      <c r="L723" s="47"/>
      <c r="M723" s="214" t="s">
        <v>44</v>
      </c>
      <c r="N723" s="215" t="s">
        <v>53</v>
      </c>
      <c r="O723" s="87"/>
      <c r="P723" s="216">
        <f>O723*H723</f>
        <v>0</v>
      </c>
      <c r="Q723" s="216">
        <v>0.00085999999999999998</v>
      </c>
      <c r="R723" s="216">
        <f>Q723*H723</f>
        <v>2.1269519999999997</v>
      </c>
      <c r="S723" s="216">
        <v>0</v>
      </c>
      <c r="T723" s="217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18" t="s">
        <v>225</v>
      </c>
      <c r="AT723" s="218" t="s">
        <v>136</v>
      </c>
      <c r="AU723" s="218" t="s">
        <v>91</v>
      </c>
      <c r="AY723" s="19" t="s">
        <v>134</v>
      </c>
      <c r="BE723" s="219">
        <f>IF(N723="základní",J723,0)</f>
        <v>0</v>
      </c>
      <c r="BF723" s="219">
        <f>IF(N723="snížená",J723,0)</f>
        <v>0</v>
      </c>
      <c r="BG723" s="219">
        <f>IF(N723="zákl. přenesená",J723,0)</f>
        <v>0</v>
      </c>
      <c r="BH723" s="219">
        <f>IF(N723="sníž. přenesená",J723,0)</f>
        <v>0</v>
      </c>
      <c r="BI723" s="219">
        <f>IF(N723="nulová",J723,0)</f>
        <v>0</v>
      </c>
      <c r="BJ723" s="19" t="s">
        <v>89</v>
      </c>
      <c r="BK723" s="219">
        <f>ROUND(I723*H723,2)</f>
        <v>0</v>
      </c>
      <c r="BL723" s="19" t="s">
        <v>225</v>
      </c>
      <c r="BM723" s="218" t="s">
        <v>942</v>
      </c>
    </row>
    <row r="724" s="13" customFormat="1">
      <c r="A724" s="13"/>
      <c r="B724" s="225"/>
      <c r="C724" s="226"/>
      <c r="D724" s="227" t="s">
        <v>145</v>
      </c>
      <c r="E724" s="228" t="s">
        <v>44</v>
      </c>
      <c r="F724" s="229" t="s">
        <v>146</v>
      </c>
      <c r="G724" s="226"/>
      <c r="H724" s="228" t="s">
        <v>44</v>
      </c>
      <c r="I724" s="230"/>
      <c r="J724" s="226"/>
      <c r="K724" s="226"/>
      <c r="L724" s="231"/>
      <c r="M724" s="232"/>
      <c r="N724" s="233"/>
      <c r="O724" s="233"/>
      <c r="P724" s="233"/>
      <c r="Q724" s="233"/>
      <c r="R724" s="233"/>
      <c r="S724" s="233"/>
      <c r="T724" s="23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5" t="s">
        <v>145</v>
      </c>
      <c r="AU724" s="235" t="s">
        <v>91</v>
      </c>
      <c r="AV724" s="13" t="s">
        <v>89</v>
      </c>
      <c r="AW724" s="13" t="s">
        <v>42</v>
      </c>
      <c r="AX724" s="13" t="s">
        <v>82</v>
      </c>
      <c r="AY724" s="235" t="s">
        <v>134</v>
      </c>
    </row>
    <row r="725" s="14" customFormat="1">
      <c r="A725" s="14"/>
      <c r="B725" s="236"/>
      <c r="C725" s="237"/>
      <c r="D725" s="227" t="s">
        <v>145</v>
      </c>
      <c r="E725" s="238" t="s">
        <v>44</v>
      </c>
      <c r="F725" s="239" t="s">
        <v>943</v>
      </c>
      <c r="G725" s="237"/>
      <c r="H725" s="240">
        <v>2473.1999999999998</v>
      </c>
      <c r="I725" s="241"/>
      <c r="J725" s="237"/>
      <c r="K725" s="237"/>
      <c r="L725" s="242"/>
      <c r="M725" s="243"/>
      <c r="N725" s="244"/>
      <c r="O725" s="244"/>
      <c r="P725" s="244"/>
      <c r="Q725" s="244"/>
      <c r="R725" s="244"/>
      <c r="S725" s="244"/>
      <c r="T725" s="24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6" t="s">
        <v>145</v>
      </c>
      <c r="AU725" s="246" t="s">
        <v>91</v>
      </c>
      <c r="AV725" s="14" t="s">
        <v>91</v>
      </c>
      <c r="AW725" s="14" t="s">
        <v>42</v>
      </c>
      <c r="AX725" s="14" t="s">
        <v>89</v>
      </c>
      <c r="AY725" s="246" t="s">
        <v>134</v>
      </c>
    </row>
    <row r="726" s="2" customFormat="1" ht="21.75" customHeight="1">
      <c r="A726" s="41"/>
      <c r="B726" s="42"/>
      <c r="C726" s="207" t="s">
        <v>944</v>
      </c>
      <c r="D726" s="207" t="s">
        <v>136</v>
      </c>
      <c r="E726" s="208" t="s">
        <v>945</v>
      </c>
      <c r="F726" s="209" t="s">
        <v>946</v>
      </c>
      <c r="G726" s="210" t="s">
        <v>233</v>
      </c>
      <c r="H726" s="211">
        <v>2596.8600000000001</v>
      </c>
      <c r="I726" s="212"/>
      <c r="J726" s="213">
        <f>ROUND(I726*H726,2)</f>
        <v>0</v>
      </c>
      <c r="K726" s="209" t="s">
        <v>44</v>
      </c>
      <c r="L726" s="47"/>
      <c r="M726" s="214" t="s">
        <v>44</v>
      </c>
      <c r="N726" s="215" t="s">
        <v>53</v>
      </c>
      <c r="O726" s="87"/>
      <c r="P726" s="216">
        <f>O726*H726</f>
        <v>0</v>
      </c>
      <c r="Q726" s="216">
        <v>0.00085999999999999998</v>
      </c>
      <c r="R726" s="216">
        <f>Q726*H726</f>
        <v>2.2332996000000001</v>
      </c>
      <c r="S726" s="216">
        <v>0</v>
      </c>
      <c r="T726" s="217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18" t="s">
        <v>225</v>
      </c>
      <c r="AT726" s="218" t="s">
        <v>136</v>
      </c>
      <c r="AU726" s="218" t="s">
        <v>91</v>
      </c>
      <c r="AY726" s="19" t="s">
        <v>134</v>
      </c>
      <c r="BE726" s="219">
        <f>IF(N726="základní",J726,0)</f>
        <v>0</v>
      </c>
      <c r="BF726" s="219">
        <f>IF(N726="snížená",J726,0)</f>
        <v>0</v>
      </c>
      <c r="BG726" s="219">
        <f>IF(N726="zákl. přenesená",J726,0)</f>
        <v>0</v>
      </c>
      <c r="BH726" s="219">
        <f>IF(N726="sníž. přenesená",J726,0)</f>
        <v>0</v>
      </c>
      <c r="BI726" s="219">
        <f>IF(N726="nulová",J726,0)</f>
        <v>0</v>
      </c>
      <c r="BJ726" s="19" t="s">
        <v>89</v>
      </c>
      <c r="BK726" s="219">
        <f>ROUND(I726*H726,2)</f>
        <v>0</v>
      </c>
      <c r="BL726" s="19" t="s">
        <v>225</v>
      </c>
      <c r="BM726" s="218" t="s">
        <v>947</v>
      </c>
    </row>
    <row r="727" s="13" customFormat="1">
      <c r="A727" s="13"/>
      <c r="B727" s="225"/>
      <c r="C727" s="226"/>
      <c r="D727" s="227" t="s">
        <v>145</v>
      </c>
      <c r="E727" s="228" t="s">
        <v>44</v>
      </c>
      <c r="F727" s="229" t="s">
        <v>146</v>
      </c>
      <c r="G727" s="226"/>
      <c r="H727" s="228" t="s">
        <v>44</v>
      </c>
      <c r="I727" s="230"/>
      <c r="J727" s="226"/>
      <c r="K727" s="226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145</v>
      </c>
      <c r="AU727" s="235" t="s">
        <v>91</v>
      </c>
      <c r="AV727" s="13" t="s">
        <v>89</v>
      </c>
      <c r="AW727" s="13" t="s">
        <v>42</v>
      </c>
      <c r="AX727" s="13" t="s">
        <v>82</v>
      </c>
      <c r="AY727" s="235" t="s">
        <v>134</v>
      </c>
    </row>
    <row r="728" s="14" customFormat="1">
      <c r="A728" s="14"/>
      <c r="B728" s="236"/>
      <c r="C728" s="237"/>
      <c r="D728" s="227" t="s">
        <v>145</v>
      </c>
      <c r="E728" s="238" t="s">
        <v>44</v>
      </c>
      <c r="F728" s="239" t="s">
        <v>943</v>
      </c>
      <c r="G728" s="237"/>
      <c r="H728" s="240">
        <v>2473.1999999999998</v>
      </c>
      <c r="I728" s="241"/>
      <c r="J728" s="237"/>
      <c r="K728" s="237"/>
      <c r="L728" s="242"/>
      <c r="M728" s="243"/>
      <c r="N728" s="244"/>
      <c r="O728" s="244"/>
      <c r="P728" s="244"/>
      <c r="Q728" s="244"/>
      <c r="R728" s="244"/>
      <c r="S728" s="244"/>
      <c r="T728" s="24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6" t="s">
        <v>145</v>
      </c>
      <c r="AU728" s="246" t="s">
        <v>91</v>
      </c>
      <c r="AV728" s="14" t="s">
        <v>91</v>
      </c>
      <c r="AW728" s="14" t="s">
        <v>42</v>
      </c>
      <c r="AX728" s="14" t="s">
        <v>89</v>
      </c>
      <c r="AY728" s="246" t="s">
        <v>134</v>
      </c>
    </row>
    <row r="729" s="14" customFormat="1">
      <c r="A729" s="14"/>
      <c r="B729" s="236"/>
      <c r="C729" s="237"/>
      <c r="D729" s="227" t="s">
        <v>145</v>
      </c>
      <c r="E729" s="237"/>
      <c r="F729" s="239" t="s">
        <v>948</v>
      </c>
      <c r="G729" s="237"/>
      <c r="H729" s="240">
        <v>2596.8600000000001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6" t="s">
        <v>145</v>
      </c>
      <c r="AU729" s="246" t="s">
        <v>91</v>
      </c>
      <c r="AV729" s="14" t="s">
        <v>91</v>
      </c>
      <c r="AW729" s="14" t="s">
        <v>4</v>
      </c>
      <c r="AX729" s="14" t="s">
        <v>89</v>
      </c>
      <c r="AY729" s="246" t="s">
        <v>134</v>
      </c>
    </row>
    <row r="730" s="2" customFormat="1" ht="16.5" customHeight="1">
      <c r="A730" s="41"/>
      <c r="B730" s="42"/>
      <c r="C730" s="207" t="s">
        <v>949</v>
      </c>
      <c r="D730" s="207" t="s">
        <v>136</v>
      </c>
      <c r="E730" s="208" t="s">
        <v>950</v>
      </c>
      <c r="F730" s="209" t="s">
        <v>951</v>
      </c>
      <c r="G730" s="210" t="s">
        <v>240</v>
      </c>
      <c r="H730" s="211">
        <v>1</v>
      </c>
      <c r="I730" s="212"/>
      <c r="J730" s="213">
        <f>ROUND(I730*H730,2)</f>
        <v>0</v>
      </c>
      <c r="K730" s="209" t="s">
        <v>44</v>
      </c>
      <c r="L730" s="47"/>
      <c r="M730" s="268" t="s">
        <v>44</v>
      </c>
      <c r="N730" s="269" t="s">
        <v>53</v>
      </c>
      <c r="O730" s="270"/>
      <c r="P730" s="271">
        <f>O730*H730</f>
        <v>0</v>
      </c>
      <c r="Q730" s="271">
        <v>0.00085999999999999998</v>
      </c>
      <c r="R730" s="271">
        <f>Q730*H730</f>
        <v>0.00085999999999999998</v>
      </c>
      <c r="S730" s="271">
        <v>0</v>
      </c>
      <c r="T730" s="272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8" t="s">
        <v>225</v>
      </c>
      <c r="AT730" s="218" t="s">
        <v>136</v>
      </c>
      <c r="AU730" s="218" t="s">
        <v>91</v>
      </c>
      <c r="AY730" s="19" t="s">
        <v>134</v>
      </c>
      <c r="BE730" s="219">
        <f>IF(N730="základní",J730,0)</f>
        <v>0</v>
      </c>
      <c r="BF730" s="219">
        <f>IF(N730="snížená",J730,0)</f>
        <v>0</v>
      </c>
      <c r="BG730" s="219">
        <f>IF(N730="zákl. přenesená",J730,0)</f>
        <v>0</v>
      </c>
      <c r="BH730" s="219">
        <f>IF(N730="sníž. přenesená",J730,0)</f>
        <v>0</v>
      </c>
      <c r="BI730" s="219">
        <f>IF(N730="nulová",J730,0)</f>
        <v>0</v>
      </c>
      <c r="BJ730" s="19" t="s">
        <v>89</v>
      </c>
      <c r="BK730" s="219">
        <f>ROUND(I730*H730,2)</f>
        <v>0</v>
      </c>
      <c r="BL730" s="19" t="s">
        <v>225</v>
      </c>
      <c r="BM730" s="218" t="s">
        <v>952</v>
      </c>
    </row>
    <row r="731" s="2" customFormat="1" ht="6.96" customHeight="1">
      <c r="A731" s="41"/>
      <c r="B731" s="62"/>
      <c r="C731" s="63"/>
      <c r="D731" s="63"/>
      <c r="E731" s="63"/>
      <c r="F731" s="63"/>
      <c r="G731" s="63"/>
      <c r="H731" s="63"/>
      <c r="I731" s="63"/>
      <c r="J731" s="63"/>
      <c r="K731" s="63"/>
      <c r="L731" s="47"/>
      <c r="M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</row>
  </sheetData>
  <sheetProtection sheet="1" autoFilter="0" formatColumns="0" formatRows="0" objects="1" scenarios="1" spinCount="100000" saltValue="bBxvhrdlBP1TB3g7HXdL/RkrVmGRYqOT53fF7Nyecwsy7nqM17O4hD6KaL3bNMZZsdpaN3dxoSBYOY3pPcq1eQ==" hashValue="QDzhUMwO2NagYX6i1/ufTRlx0Q3p+pEwpqN8eEYYhYkgRy72EqsVXI+lKinhLxWw/HZrvkS8XtjLjAqSfaVVjg==" algorithmName="SHA-512" password="CC35"/>
  <autoFilter ref="C94:K730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5_01/113107122"/>
    <hyperlink ref="F104" r:id="rId2" display="https://podminky.urs.cz/item/CS_URS_2025_01/113107142"/>
    <hyperlink ref="F109" r:id="rId3" display="https://podminky.urs.cz/item/CS_URS_2025_01/129911121"/>
    <hyperlink ref="F115" r:id="rId4" display="https://podminky.urs.cz/item/CS_URS_2025_01/132212122"/>
    <hyperlink ref="F120" r:id="rId5" display="https://podminky.urs.cz/item/CS_URS_2025_01/151101101"/>
    <hyperlink ref="F125" r:id="rId6" display="https://podminky.urs.cz/item/CS_URS_2025_01/151101111"/>
    <hyperlink ref="F130" r:id="rId7" display="https://podminky.urs.cz/item/CS_URS_2025_01/167111101"/>
    <hyperlink ref="F135" r:id="rId8" display="https://podminky.urs.cz/item/CS_URS_2025_01/162751117"/>
    <hyperlink ref="F140" r:id="rId9" display="https://podminky.urs.cz/item/CS_URS_2025_01/171151112"/>
    <hyperlink ref="F145" r:id="rId10" display="https://podminky.urs.cz/item/CS_URS_2025_01/171201221"/>
    <hyperlink ref="F151" r:id="rId11" display="https://podminky.urs.cz/item/CS_URS_2025_01/174111101"/>
    <hyperlink ref="F156" r:id="rId12" display="https://podminky.urs.cz/item/CS_URS_2025_01/175111101"/>
    <hyperlink ref="F166" r:id="rId13" display="https://podminky.urs.cz/item/CS_URS_2025_01/181311103"/>
    <hyperlink ref="F175" r:id="rId14" display="https://podminky.urs.cz/item/CS_URS_2025_01/181411131"/>
    <hyperlink ref="F190" r:id="rId15" display="https://podminky.urs.cz/item/CS_URS_2025_01/274322511"/>
    <hyperlink ref="F195" r:id="rId16" display="https://podminky.urs.cz/item/CS_URS_2025_01/274361821"/>
    <hyperlink ref="F202" r:id="rId17" display="https://podminky.urs.cz/item/CS_URS_2025_01/564760101"/>
    <hyperlink ref="F207" r:id="rId18" display="https://podminky.urs.cz/item/CS_URS_2025_01/573211109"/>
    <hyperlink ref="F212" r:id="rId19" display="https://podminky.urs.cz/item/CS_URS_2025_01/565156101"/>
    <hyperlink ref="F217" r:id="rId20" display="https://podminky.urs.cz/item/CS_URS_2025_01/577144031"/>
    <hyperlink ref="F222" r:id="rId21" display="https://podminky.urs.cz/item/CS_URS_2025_01/599141111"/>
    <hyperlink ref="F228" r:id="rId22" display="https://podminky.urs.cz/item/CS_URS_2025_01/612325222"/>
    <hyperlink ref="F233" r:id="rId23" display="https://podminky.urs.cz/item/CS_URS_2025_01/622131121"/>
    <hyperlink ref="F242" r:id="rId24" display="https://podminky.urs.cz/item/CS_URS_2025_01/622221021"/>
    <hyperlink ref="F252" r:id="rId25" display="https://podminky.urs.cz/item/CS_URS_2025_01/622151011"/>
    <hyperlink ref="F257" r:id="rId26" display="https://podminky.urs.cz/item/CS_URS_2025_01/622521022"/>
    <hyperlink ref="F262" r:id="rId27" display="https://podminky.urs.cz/item/CS_URS_2025_01/629991011"/>
    <hyperlink ref="F267" r:id="rId28" display="https://podminky.urs.cz/item/CS_URS_2025_01/629995103"/>
    <hyperlink ref="F272" r:id="rId29" display="https://podminky.urs.cz/item/CS_URS_2025_01/629999030"/>
    <hyperlink ref="F277" r:id="rId30" display="https://podminky.urs.cz/item/CS_URS_2025_01/631311127"/>
    <hyperlink ref="F282" r:id="rId31" display="https://podminky.urs.cz/item/CS_URS_2025_01/631319012"/>
    <hyperlink ref="F287" r:id="rId32" display="https://podminky.urs.cz/item/CS_URS_2025_01/631319221"/>
    <hyperlink ref="F292" r:id="rId33" display="https://podminky.urs.cz/item/CS_URS_2025_01/631362021"/>
    <hyperlink ref="F301" r:id="rId34" display="https://podminky.urs.cz/item/CS_URS_2025_01/634112112"/>
    <hyperlink ref="F306" r:id="rId35" display="https://podminky.urs.cz/item/CS_URS_2025_01/635111241"/>
    <hyperlink ref="F313" r:id="rId36" display="https://podminky.urs.cz/item/CS_URS_2025_01/919735112"/>
    <hyperlink ref="F318" r:id="rId37" display="https://podminky.urs.cz/item/CS_URS_2025_01/941211111"/>
    <hyperlink ref="F323" r:id="rId38" display="https://podminky.urs.cz/item/CS_URS_2025_01/941211211"/>
    <hyperlink ref="F329" r:id="rId39" display="https://podminky.urs.cz/item/CS_URS_2025_01/941211811"/>
    <hyperlink ref="F334" r:id="rId40" display="https://podminky.urs.cz/item/CS_URS_2025_01/944511111"/>
    <hyperlink ref="F339" r:id="rId41" display="https://podminky.urs.cz/item/CS_URS_2025_01/944511211"/>
    <hyperlink ref="F345" r:id="rId42" display="https://podminky.urs.cz/item/CS_URS_2025_01/944511811"/>
    <hyperlink ref="F350" r:id="rId43" display="https://podminky.urs.cz/item/CS_URS_2025_01/944711114"/>
    <hyperlink ref="F355" r:id="rId44" display="https://podminky.urs.cz/item/CS_URS_2025_01/944711214"/>
    <hyperlink ref="F361" r:id="rId45" display="https://podminky.urs.cz/item/CS_URS_2025_01/944711814"/>
    <hyperlink ref="F370" r:id="rId46" display="https://podminky.urs.cz/item/CS_URS_2025_01/949101111"/>
    <hyperlink ref="F375" r:id="rId47" display="https://podminky.urs.cz/item/CS_URS_2025_01/953961114"/>
    <hyperlink ref="F380" r:id="rId48" display="https://podminky.urs.cz/item/CS_URS_2025_01/965043341"/>
    <hyperlink ref="F385" r:id="rId49" display="https://podminky.urs.cz/item/CS_URS_2025_01/965046111"/>
    <hyperlink ref="F390" r:id="rId50" display="https://podminky.urs.cz/item/CS_URS_2025_01/965081313"/>
    <hyperlink ref="F394" r:id="rId51" display="https://podminky.urs.cz/item/CS_URS_2025_01/966080113"/>
    <hyperlink ref="F398" r:id="rId52" display="https://podminky.urs.cz/item/CS_URS_2025_01/985131311"/>
    <hyperlink ref="F402" r:id="rId53" display="https://podminky.urs.cz/item/CS_URS_2025_01/977151111"/>
    <hyperlink ref="F406" r:id="rId54" display="https://podminky.urs.cz/item/CS_URS_2025_01/978013191"/>
    <hyperlink ref="F411" r:id="rId55" display="https://podminky.urs.cz/item/CS_URS_2025_01/997013211"/>
    <hyperlink ref="F414" r:id="rId56" display="https://podminky.urs.cz/item/CS_URS_2025_01/997013501"/>
    <hyperlink ref="F417" r:id="rId57" display="https://podminky.urs.cz/item/CS_URS_2025_01/997013509"/>
    <hyperlink ref="F421" r:id="rId58" display="https://podminky.urs.cz/item/CS_URS_2025_01/997013601"/>
    <hyperlink ref="F424" r:id="rId59" display="https://podminky.urs.cz/item/CS_URS_2025_01/997013645"/>
    <hyperlink ref="F427" r:id="rId60" display="https://podminky.urs.cz/item/CS_URS_2025_01/997013631"/>
    <hyperlink ref="F431" r:id="rId61" display="https://podminky.urs.cz/item/CS_URS_2025_01/998018001"/>
    <hyperlink ref="F435" r:id="rId62" display="https://podminky.urs.cz/item/CS_URS_2025_01/711411002"/>
    <hyperlink ref="F443" r:id="rId63" display="https://podminky.urs.cz/item/CS_URS_2025_01/711441559"/>
    <hyperlink ref="F451" r:id="rId64" display="https://podminky.urs.cz/item/CS_URS_2025_01/998711121"/>
    <hyperlink ref="F454" r:id="rId65" display="https://podminky.urs.cz/item/CS_URS_2025_01/830311811"/>
    <hyperlink ref="F458" r:id="rId66" display="https://podminky.urs.cz/item/CS_URS_2025_01/721110961"/>
    <hyperlink ref="F462" r:id="rId67" display="https://podminky.urs.cz/item/CS_URS_2025_01/721173315"/>
    <hyperlink ref="F466" r:id="rId68" display="https://podminky.urs.cz/item/CS_URS_2025_01/721242115"/>
    <hyperlink ref="F470" r:id="rId69" display="https://podminky.urs.cz/item/CS_URS_2025_01/899722114"/>
    <hyperlink ref="F474" r:id="rId70" display="https://podminky.urs.cz/item/CS_URS_2025_01/721290111"/>
    <hyperlink ref="F478" r:id="rId71" display="https://podminky.urs.cz/item/CS_URS_2025_01/721910922"/>
    <hyperlink ref="F482" r:id="rId72" display="https://podminky.urs.cz/item/CS_URS_2025_01/998721121"/>
    <hyperlink ref="F485" r:id="rId73" display="https://podminky.urs.cz/item/CS_URS_2025_01/764212634"/>
    <hyperlink ref="F489" r:id="rId74" display="https://podminky.urs.cz/item/CS_URS_2025_01/764212673"/>
    <hyperlink ref="F493" r:id="rId75" display="https://podminky.urs.cz/item/CS_URS_2025_01/764312605"/>
    <hyperlink ref="F497" r:id="rId76" display="https://podminky.urs.cz/item/CS_URS_2025_01/764511602"/>
    <hyperlink ref="F501" r:id="rId77" display="https://podminky.urs.cz/item/CS_URS_2025_01/764511642"/>
    <hyperlink ref="F505" r:id="rId78" display="https://podminky.urs.cz/item/CS_URS_2025_01/764518622"/>
    <hyperlink ref="F512" r:id="rId79" display="https://podminky.urs.cz/item/CS_URS_2025_01/998764121"/>
    <hyperlink ref="F518" r:id="rId80" display="https://podminky.urs.cz/item/CS_URS_2025_01/767161824"/>
    <hyperlink ref="F525" r:id="rId81" display="https://podminky.urs.cz/item/CS_URS_2025_01/767391207"/>
    <hyperlink ref="F533" r:id="rId82" display="https://podminky.urs.cz/item/CS_URS_2025_01/767995101"/>
    <hyperlink ref="F590" r:id="rId83" display="https://podminky.urs.cz/item/CS_URS_2025_01/767995111"/>
    <hyperlink ref="F606" r:id="rId84" display="https://podminky.urs.cz/item/CS_URS_2025_01/767995113"/>
    <hyperlink ref="F614" r:id="rId85" display="https://podminky.urs.cz/item/CS_URS_2025_01/767995115"/>
    <hyperlink ref="F633" r:id="rId86" display="https://podminky.urs.cz/item/CS_URS_2025_01/998767121"/>
    <hyperlink ref="F636" r:id="rId87" display="https://podminky.urs.cz/item/CS_URS_2025_01/771121011"/>
    <hyperlink ref="F640" r:id="rId88" display="https://podminky.urs.cz/item/CS_URS_2025_01/771161022"/>
    <hyperlink ref="F648" r:id="rId89" display="https://podminky.urs.cz/item/CS_URS_2025_01/771574433"/>
    <hyperlink ref="F656" r:id="rId90" display="https://podminky.urs.cz/item/CS_URS_2025_01/771574436"/>
    <hyperlink ref="F670" r:id="rId91" display="https://podminky.urs.cz/item/CS_URS_2025_01/771591122"/>
    <hyperlink ref="F674" r:id="rId92" display="https://podminky.urs.cz/item/CS_URS_2025_01/931994141"/>
    <hyperlink ref="F678" r:id="rId93" display="https://podminky.urs.cz/item/CS_URS_2025_01/771591207"/>
    <hyperlink ref="F686" r:id="rId94" display="https://podminky.urs.cz/item/CS_URS_2025_01/771591237"/>
    <hyperlink ref="F697" r:id="rId95" display="https://podminky.urs.cz/item/CS_URS_2025_01/998771121"/>
    <hyperlink ref="F700" r:id="rId96" display="https://podminky.urs.cz/item/CS_URS_2025_01/783306809"/>
    <hyperlink ref="F704" r:id="rId97" display="https://podminky.urs.cz/item/CS_URS_2025_01/783301313"/>
    <hyperlink ref="F708" r:id="rId98" display="https://podminky.urs.cz/item/CS_URS_2025_01/783314201"/>
    <hyperlink ref="F712" r:id="rId99" display="https://podminky.urs.cz/item/CS_URS_2025_01/783315101"/>
    <hyperlink ref="F716" r:id="rId100" display="https://podminky.urs.cz/item/CS_URS_2025_01/78331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91</v>
      </c>
    </row>
    <row r="4" s="1" customFormat="1" ht="24.96" customHeight="1">
      <c r="B4" s="22"/>
      <c r="D4" s="133" t="s">
        <v>96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Přístřešek nad vstupem mezi křídly A a A1</v>
      </c>
      <c r="F7" s="135"/>
      <c r="G7" s="135"/>
      <c r="H7" s="135"/>
      <c r="L7" s="22"/>
    </row>
    <row r="8" s="2" customFormat="1" ht="12" customHeight="1">
      <c r="A8" s="41"/>
      <c r="B8" s="47"/>
      <c r="C8" s="41"/>
      <c r="D8" s="135" t="s">
        <v>97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953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44</v>
      </c>
      <c r="G11" s="41"/>
      <c r="H11" s="41"/>
      <c r="I11" s="135" t="s">
        <v>20</v>
      </c>
      <c r="J11" s="139" t="s">
        <v>44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22</v>
      </c>
      <c r="E12" s="41"/>
      <c r="F12" s="139" t="s">
        <v>23</v>
      </c>
      <c r="G12" s="41"/>
      <c r="H12" s="41"/>
      <c r="I12" s="135" t="s">
        <v>24</v>
      </c>
      <c r="J12" s="140" t="str">
        <f>'Rekapitulace stavby'!AN8</f>
        <v>2. 6. 2025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30</v>
      </c>
      <c r="E14" s="41"/>
      <c r="F14" s="41"/>
      <c r="G14" s="41"/>
      <c r="H14" s="41"/>
      <c r="I14" s="135" t="s">
        <v>31</v>
      </c>
      <c r="J14" s="139" t="s">
        <v>32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33</v>
      </c>
      <c r="F15" s="41"/>
      <c r="G15" s="41"/>
      <c r="H15" s="41"/>
      <c r="I15" s="135" t="s">
        <v>34</v>
      </c>
      <c r="J15" s="139" t="s">
        <v>35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36</v>
      </c>
      <c r="E17" s="41"/>
      <c r="F17" s="41"/>
      <c r="G17" s="41"/>
      <c r="H17" s="41"/>
      <c r="I17" s="135" t="s">
        <v>31</v>
      </c>
      <c r="J17" s="35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9"/>
      <c r="G18" s="139"/>
      <c r="H18" s="139"/>
      <c r="I18" s="135" t="s">
        <v>34</v>
      </c>
      <c r="J18" s="35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38</v>
      </c>
      <c r="E20" s="41"/>
      <c r="F20" s="41"/>
      <c r="G20" s="41"/>
      <c r="H20" s="41"/>
      <c r="I20" s="135" t="s">
        <v>31</v>
      </c>
      <c r="J20" s="139" t="s">
        <v>39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40</v>
      </c>
      <c r="F21" s="41"/>
      <c r="G21" s="41"/>
      <c r="H21" s="41"/>
      <c r="I21" s="135" t="s">
        <v>34</v>
      </c>
      <c r="J21" s="139" t="s">
        <v>41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43</v>
      </c>
      <c r="E23" s="41"/>
      <c r="F23" s="41"/>
      <c r="G23" s="41"/>
      <c r="H23" s="41"/>
      <c r="I23" s="135" t="s">
        <v>31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 xml:space="preserve"> </v>
      </c>
      <c r="F24" s="41"/>
      <c r="G24" s="41"/>
      <c r="H24" s="41"/>
      <c r="I24" s="135" t="s">
        <v>34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44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48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50</v>
      </c>
      <c r="G32" s="41"/>
      <c r="H32" s="41"/>
      <c r="I32" s="148" t="s">
        <v>49</v>
      </c>
      <c r="J32" s="148" t="s">
        <v>51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52</v>
      </c>
      <c r="E33" s="135" t="s">
        <v>53</v>
      </c>
      <c r="F33" s="150">
        <f>ROUND((SUM(BE87:BE106)),  2)</f>
        <v>0</v>
      </c>
      <c r="G33" s="41"/>
      <c r="H33" s="41"/>
      <c r="I33" s="151">
        <v>0.20999999999999999</v>
      </c>
      <c r="J33" s="150">
        <f>ROUND(((SUM(BE87:BE106))*I33),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54</v>
      </c>
      <c r="F34" s="150">
        <f>ROUND((SUM(BF87:BF106)),  2)</f>
        <v>0</v>
      </c>
      <c r="G34" s="41"/>
      <c r="H34" s="41"/>
      <c r="I34" s="151">
        <v>0.12</v>
      </c>
      <c r="J34" s="150">
        <f>ROUND(((SUM(BF87:BF106))*I34),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55</v>
      </c>
      <c r="F35" s="150">
        <f>ROUND((SUM(BG87:BG106)),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56</v>
      </c>
      <c r="F36" s="150">
        <f>ROUND((SUM(BH87:BH106)),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57</v>
      </c>
      <c r="F37" s="150">
        <f>ROUND((SUM(BI87:BI106)),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58</v>
      </c>
      <c r="E39" s="154"/>
      <c r="F39" s="154"/>
      <c r="G39" s="155" t="s">
        <v>59</v>
      </c>
      <c r="H39" s="156" t="s">
        <v>60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99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Přístřešek nad vstupem mezi křídly A a A1</v>
      </c>
      <c r="F48" s="34"/>
      <c r="G48" s="34"/>
      <c r="H48" s="34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97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Vydmuchov 399/5, Karviná - Ráj</v>
      </c>
      <c r="G52" s="43"/>
      <c r="H52" s="43"/>
      <c r="I52" s="34" t="s">
        <v>24</v>
      </c>
      <c r="J52" s="75" t="str">
        <f>IF(J12="","",J12)</f>
        <v>2. 6. 2025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Nemocnice Karviná - Ráj, p. o.</v>
      </c>
      <c r="G54" s="43"/>
      <c r="H54" s="43"/>
      <c r="I54" s="34" t="s">
        <v>38</v>
      </c>
      <c r="J54" s="39" t="str">
        <f>E21</f>
        <v>HAMROZI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34" t="s">
        <v>43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100</v>
      </c>
      <c r="D57" s="165"/>
      <c r="E57" s="165"/>
      <c r="F57" s="165"/>
      <c r="G57" s="165"/>
      <c r="H57" s="165"/>
      <c r="I57" s="165"/>
      <c r="J57" s="166" t="s">
        <v>101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80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102</v>
      </c>
    </row>
    <row r="60" s="9" customFormat="1" ht="24.96" customHeight="1">
      <c r="A60" s="9"/>
      <c r="B60" s="168"/>
      <c r="C60" s="169"/>
      <c r="D60" s="170" t="s">
        <v>954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955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956</v>
      </c>
      <c r="E62" s="177"/>
      <c r="F62" s="177"/>
      <c r="G62" s="177"/>
      <c r="H62" s="177"/>
      <c r="I62" s="177"/>
      <c r="J62" s="178">
        <f>J92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957</v>
      </c>
      <c r="E63" s="177"/>
      <c r="F63" s="177"/>
      <c r="G63" s="177"/>
      <c r="H63" s="177"/>
      <c r="I63" s="177"/>
      <c r="J63" s="178">
        <f>J94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958</v>
      </c>
      <c r="E64" s="177"/>
      <c r="F64" s="177"/>
      <c r="G64" s="177"/>
      <c r="H64" s="177"/>
      <c r="I64" s="177"/>
      <c r="J64" s="178">
        <f>J97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959</v>
      </c>
      <c r="E65" s="177"/>
      <c r="F65" s="177"/>
      <c r="G65" s="177"/>
      <c r="H65" s="177"/>
      <c r="I65" s="177"/>
      <c r="J65" s="178">
        <f>J101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960</v>
      </c>
      <c r="E66" s="177"/>
      <c r="F66" s="177"/>
      <c r="G66" s="177"/>
      <c r="H66" s="177"/>
      <c r="I66" s="177"/>
      <c r="J66" s="178">
        <f>J103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961</v>
      </c>
      <c r="E67" s="177"/>
      <c r="F67" s="177"/>
      <c r="G67" s="177"/>
      <c r="H67" s="177"/>
      <c r="I67" s="177"/>
      <c r="J67" s="178">
        <f>J105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119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Přístřešek nad vstupem mezi křídly A a A1</v>
      </c>
      <c r="F77" s="34"/>
      <c r="G77" s="34"/>
      <c r="H77" s="34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97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VRN - Vedlejší a ostatní náklady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22</v>
      </c>
      <c r="D81" s="43"/>
      <c r="E81" s="43"/>
      <c r="F81" s="29" t="str">
        <f>F12</f>
        <v>Vydmuchov 399/5, Karviná - Ráj</v>
      </c>
      <c r="G81" s="43"/>
      <c r="H81" s="43"/>
      <c r="I81" s="34" t="s">
        <v>24</v>
      </c>
      <c r="J81" s="75" t="str">
        <f>IF(J12="","",J12)</f>
        <v>2. 6. 2025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30</v>
      </c>
      <c r="D83" s="43"/>
      <c r="E83" s="43"/>
      <c r="F83" s="29" t="str">
        <f>E15</f>
        <v>Nemocnice Karviná - Ráj, p. o.</v>
      </c>
      <c r="G83" s="43"/>
      <c r="H83" s="43"/>
      <c r="I83" s="34" t="s">
        <v>38</v>
      </c>
      <c r="J83" s="39" t="str">
        <f>E21</f>
        <v>HAMROZI s.r.o.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36</v>
      </c>
      <c r="D84" s="43"/>
      <c r="E84" s="43"/>
      <c r="F84" s="29" t="str">
        <f>IF(E18="","",E18)</f>
        <v>Vyplň údaj</v>
      </c>
      <c r="G84" s="43"/>
      <c r="H84" s="43"/>
      <c r="I84" s="34" t="s">
        <v>43</v>
      </c>
      <c r="J84" s="39" t="str">
        <f>E24</f>
        <v xml:space="preserve"> 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120</v>
      </c>
      <c r="D86" s="183" t="s">
        <v>67</v>
      </c>
      <c r="E86" s="183" t="s">
        <v>63</v>
      </c>
      <c r="F86" s="183" t="s">
        <v>64</v>
      </c>
      <c r="G86" s="183" t="s">
        <v>121</v>
      </c>
      <c r="H86" s="183" t="s">
        <v>122</v>
      </c>
      <c r="I86" s="183" t="s">
        <v>123</v>
      </c>
      <c r="J86" s="183" t="s">
        <v>101</v>
      </c>
      <c r="K86" s="184" t="s">
        <v>124</v>
      </c>
      <c r="L86" s="185"/>
      <c r="M86" s="95" t="s">
        <v>44</v>
      </c>
      <c r="N86" s="96" t="s">
        <v>52</v>
      </c>
      <c r="O86" s="96" t="s">
        <v>125</v>
      </c>
      <c r="P86" s="96" t="s">
        <v>126</v>
      </c>
      <c r="Q86" s="96" t="s">
        <v>127</v>
      </c>
      <c r="R86" s="96" t="s">
        <v>128</v>
      </c>
      <c r="S86" s="96" t="s">
        <v>129</v>
      </c>
      <c r="T86" s="97" t="s">
        <v>130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131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</f>
        <v>0</v>
      </c>
      <c r="Q87" s="99"/>
      <c r="R87" s="188">
        <f>R88</f>
        <v>0</v>
      </c>
      <c r="S87" s="99"/>
      <c r="T87" s="189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81</v>
      </c>
      <c r="AU87" s="19" t="s">
        <v>102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81</v>
      </c>
      <c r="E88" s="194" t="s">
        <v>92</v>
      </c>
      <c r="F88" s="194" t="s">
        <v>962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P89+P92+P94+P97+P101+P103+P105</f>
        <v>0</v>
      </c>
      <c r="Q88" s="199"/>
      <c r="R88" s="200">
        <f>R89+R92+R94+R97+R101+R103+R105</f>
        <v>0</v>
      </c>
      <c r="S88" s="199"/>
      <c r="T88" s="201">
        <f>T89+T92+T94+T97+T101+T103+T105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166</v>
      </c>
      <c r="AT88" s="203" t="s">
        <v>81</v>
      </c>
      <c r="AU88" s="203" t="s">
        <v>82</v>
      </c>
      <c r="AY88" s="202" t="s">
        <v>134</v>
      </c>
      <c r="BK88" s="204">
        <f>BK89+BK92+BK94+BK97+BK101+BK103+BK105</f>
        <v>0</v>
      </c>
    </row>
    <row r="89" s="12" customFormat="1" ht="22.8" customHeight="1">
      <c r="A89" s="12"/>
      <c r="B89" s="191"/>
      <c r="C89" s="192"/>
      <c r="D89" s="193" t="s">
        <v>81</v>
      </c>
      <c r="E89" s="205" t="s">
        <v>963</v>
      </c>
      <c r="F89" s="205" t="s">
        <v>964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SUM(P90:P91)</f>
        <v>0</v>
      </c>
      <c r="Q89" s="199"/>
      <c r="R89" s="200">
        <f>SUM(R90:R91)</f>
        <v>0</v>
      </c>
      <c r="S89" s="199"/>
      <c r="T89" s="201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166</v>
      </c>
      <c r="AT89" s="203" t="s">
        <v>81</v>
      </c>
      <c r="AU89" s="203" t="s">
        <v>89</v>
      </c>
      <c r="AY89" s="202" t="s">
        <v>134</v>
      </c>
      <c r="BK89" s="204">
        <f>SUM(BK90:BK91)</f>
        <v>0</v>
      </c>
    </row>
    <row r="90" s="2" customFormat="1" ht="16.5" customHeight="1">
      <c r="A90" s="41"/>
      <c r="B90" s="42"/>
      <c r="C90" s="207" t="s">
        <v>89</v>
      </c>
      <c r="D90" s="207" t="s">
        <v>136</v>
      </c>
      <c r="E90" s="208" t="s">
        <v>965</v>
      </c>
      <c r="F90" s="209" t="s">
        <v>966</v>
      </c>
      <c r="G90" s="210" t="s">
        <v>240</v>
      </c>
      <c r="H90" s="211">
        <v>1</v>
      </c>
      <c r="I90" s="212"/>
      <c r="J90" s="213">
        <f>ROUND(I90*H90,2)</f>
        <v>0</v>
      </c>
      <c r="K90" s="209" t="s">
        <v>44</v>
      </c>
      <c r="L90" s="47"/>
      <c r="M90" s="214" t="s">
        <v>44</v>
      </c>
      <c r="N90" s="215" t="s">
        <v>53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967</v>
      </c>
      <c r="AT90" s="218" t="s">
        <v>136</v>
      </c>
      <c r="AU90" s="218" t="s">
        <v>91</v>
      </c>
      <c r="AY90" s="19" t="s">
        <v>134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89</v>
      </c>
      <c r="BK90" s="219">
        <f>ROUND(I90*H90,2)</f>
        <v>0</v>
      </c>
      <c r="BL90" s="19" t="s">
        <v>967</v>
      </c>
      <c r="BM90" s="218" t="s">
        <v>968</v>
      </c>
    </row>
    <row r="91" s="2" customFormat="1" ht="16.5" customHeight="1">
      <c r="A91" s="41"/>
      <c r="B91" s="42"/>
      <c r="C91" s="207" t="s">
        <v>91</v>
      </c>
      <c r="D91" s="207" t="s">
        <v>136</v>
      </c>
      <c r="E91" s="208" t="s">
        <v>969</v>
      </c>
      <c r="F91" s="209" t="s">
        <v>970</v>
      </c>
      <c r="G91" s="210" t="s">
        <v>240</v>
      </c>
      <c r="H91" s="211">
        <v>1</v>
      </c>
      <c r="I91" s="212"/>
      <c r="J91" s="213">
        <f>ROUND(I91*H91,2)</f>
        <v>0</v>
      </c>
      <c r="K91" s="209" t="s">
        <v>44</v>
      </c>
      <c r="L91" s="47"/>
      <c r="M91" s="214" t="s">
        <v>44</v>
      </c>
      <c r="N91" s="215" t="s">
        <v>53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967</v>
      </c>
      <c r="AT91" s="218" t="s">
        <v>136</v>
      </c>
      <c r="AU91" s="218" t="s">
        <v>91</v>
      </c>
      <c r="AY91" s="19" t="s">
        <v>134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89</v>
      </c>
      <c r="BK91" s="219">
        <f>ROUND(I91*H91,2)</f>
        <v>0</v>
      </c>
      <c r="BL91" s="19" t="s">
        <v>967</v>
      </c>
      <c r="BM91" s="218" t="s">
        <v>971</v>
      </c>
    </row>
    <row r="92" s="12" customFormat="1" ht="22.8" customHeight="1">
      <c r="A92" s="12"/>
      <c r="B92" s="191"/>
      <c r="C92" s="192"/>
      <c r="D92" s="193" t="s">
        <v>81</v>
      </c>
      <c r="E92" s="205" t="s">
        <v>972</v>
      </c>
      <c r="F92" s="205" t="s">
        <v>973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P93</f>
        <v>0</v>
      </c>
      <c r="Q92" s="199"/>
      <c r="R92" s="200">
        <f>R93</f>
        <v>0</v>
      </c>
      <c r="S92" s="199"/>
      <c r="T92" s="201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166</v>
      </c>
      <c r="AT92" s="203" t="s">
        <v>81</v>
      </c>
      <c r="AU92" s="203" t="s">
        <v>89</v>
      </c>
      <c r="AY92" s="202" t="s">
        <v>134</v>
      </c>
      <c r="BK92" s="204">
        <f>BK93</f>
        <v>0</v>
      </c>
    </row>
    <row r="93" s="2" customFormat="1" ht="218.55" customHeight="1">
      <c r="A93" s="41"/>
      <c r="B93" s="42"/>
      <c r="C93" s="207" t="s">
        <v>153</v>
      </c>
      <c r="D93" s="207" t="s">
        <v>136</v>
      </c>
      <c r="E93" s="208" t="s">
        <v>974</v>
      </c>
      <c r="F93" s="209" t="s">
        <v>975</v>
      </c>
      <c r="G93" s="210" t="s">
        <v>240</v>
      </c>
      <c r="H93" s="211">
        <v>1</v>
      </c>
      <c r="I93" s="212"/>
      <c r="J93" s="213">
        <f>ROUND(I93*H93,2)</f>
        <v>0</v>
      </c>
      <c r="K93" s="209" t="s">
        <v>44</v>
      </c>
      <c r="L93" s="47"/>
      <c r="M93" s="214" t="s">
        <v>44</v>
      </c>
      <c r="N93" s="215" t="s">
        <v>53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967</v>
      </c>
      <c r="AT93" s="218" t="s">
        <v>136</v>
      </c>
      <c r="AU93" s="218" t="s">
        <v>91</v>
      </c>
      <c r="AY93" s="19" t="s">
        <v>134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89</v>
      </c>
      <c r="BK93" s="219">
        <f>ROUND(I93*H93,2)</f>
        <v>0</v>
      </c>
      <c r="BL93" s="19" t="s">
        <v>967</v>
      </c>
      <c r="BM93" s="218" t="s">
        <v>976</v>
      </c>
    </row>
    <row r="94" s="12" customFormat="1" ht="22.8" customHeight="1">
      <c r="A94" s="12"/>
      <c r="B94" s="191"/>
      <c r="C94" s="192"/>
      <c r="D94" s="193" t="s">
        <v>81</v>
      </c>
      <c r="E94" s="205" t="s">
        <v>977</v>
      </c>
      <c r="F94" s="205" t="s">
        <v>978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SUM(P95:P96)</f>
        <v>0</v>
      </c>
      <c r="Q94" s="199"/>
      <c r="R94" s="200">
        <f>SUM(R95:R96)</f>
        <v>0</v>
      </c>
      <c r="S94" s="199"/>
      <c r="T94" s="201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166</v>
      </c>
      <c r="AT94" s="203" t="s">
        <v>81</v>
      </c>
      <c r="AU94" s="203" t="s">
        <v>89</v>
      </c>
      <c r="AY94" s="202" t="s">
        <v>134</v>
      </c>
      <c r="BK94" s="204">
        <f>SUM(BK95:BK96)</f>
        <v>0</v>
      </c>
    </row>
    <row r="95" s="2" customFormat="1" ht="90" customHeight="1">
      <c r="A95" s="41"/>
      <c r="B95" s="42"/>
      <c r="C95" s="207" t="s">
        <v>141</v>
      </c>
      <c r="D95" s="207" t="s">
        <v>136</v>
      </c>
      <c r="E95" s="208" t="s">
        <v>979</v>
      </c>
      <c r="F95" s="209" t="s">
        <v>980</v>
      </c>
      <c r="G95" s="210" t="s">
        <v>240</v>
      </c>
      <c r="H95" s="211">
        <v>1</v>
      </c>
      <c r="I95" s="212"/>
      <c r="J95" s="213">
        <f>ROUND(I95*H95,2)</f>
        <v>0</v>
      </c>
      <c r="K95" s="209" t="s">
        <v>44</v>
      </c>
      <c r="L95" s="47"/>
      <c r="M95" s="214" t="s">
        <v>44</v>
      </c>
      <c r="N95" s="215" t="s">
        <v>53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967</v>
      </c>
      <c r="AT95" s="218" t="s">
        <v>136</v>
      </c>
      <c r="AU95" s="218" t="s">
        <v>91</v>
      </c>
      <c r="AY95" s="19" t="s">
        <v>134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89</v>
      </c>
      <c r="BK95" s="219">
        <f>ROUND(I95*H95,2)</f>
        <v>0</v>
      </c>
      <c r="BL95" s="19" t="s">
        <v>967</v>
      </c>
      <c r="BM95" s="218" t="s">
        <v>981</v>
      </c>
    </row>
    <row r="96" s="2" customFormat="1" ht="49.05" customHeight="1">
      <c r="A96" s="41"/>
      <c r="B96" s="42"/>
      <c r="C96" s="207" t="s">
        <v>166</v>
      </c>
      <c r="D96" s="207" t="s">
        <v>136</v>
      </c>
      <c r="E96" s="208" t="s">
        <v>982</v>
      </c>
      <c r="F96" s="209" t="s">
        <v>983</v>
      </c>
      <c r="G96" s="210" t="s">
        <v>240</v>
      </c>
      <c r="H96" s="211">
        <v>1</v>
      </c>
      <c r="I96" s="212"/>
      <c r="J96" s="213">
        <f>ROUND(I96*H96,2)</f>
        <v>0</v>
      </c>
      <c r="K96" s="209" t="s">
        <v>44</v>
      </c>
      <c r="L96" s="47"/>
      <c r="M96" s="214" t="s">
        <v>44</v>
      </c>
      <c r="N96" s="215" t="s">
        <v>53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967</v>
      </c>
      <c r="AT96" s="218" t="s">
        <v>136</v>
      </c>
      <c r="AU96" s="218" t="s">
        <v>91</v>
      </c>
      <c r="AY96" s="19" t="s">
        <v>134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89</v>
      </c>
      <c r="BK96" s="219">
        <f>ROUND(I96*H96,2)</f>
        <v>0</v>
      </c>
      <c r="BL96" s="19" t="s">
        <v>967</v>
      </c>
      <c r="BM96" s="218" t="s">
        <v>984</v>
      </c>
    </row>
    <row r="97" s="12" customFormat="1" ht="22.8" customHeight="1">
      <c r="A97" s="12"/>
      <c r="B97" s="191"/>
      <c r="C97" s="192"/>
      <c r="D97" s="193" t="s">
        <v>81</v>
      </c>
      <c r="E97" s="205" t="s">
        <v>985</v>
      </c>
      <c r="F97" s="205" t="s">
        <v>986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SUM(P98:P100)</f>
        <v>0</v>
      </c>
      <c r="Q97" s="199"/>
      <c r="R97" s="200">
        <f>SUM(R98:R100)</f>
        <v>0</v>
      </c>
      <c r="S97" s="199"/>
      <c r="T97" s="201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166</v>
      </c>
      <c r="AT97" s="203" t="s">
        <v>81</v>
      </c>
      <c r="AU97" s="203" t="s">
        <v>89</v>
      </c>
      <c r="AY97" s="202" t="s">
        <v>134</v>
      </c>
      <c r="BK97" s="204">
        <f>SUM(BK98:BK100)</f>
        <v>0</v>
      </c>
    </row>
    <row r="98" s="2" customFormat="1" ht="16.5" customHeight="1">
      <c r="A98" s="41"/>
      <c r="B98" s="42"/>
      <c r="C98" s="207" t="s">
        <v>172</v>
      </c>
      <c r="D98" s="207" t="s">
        <v>136</v>
      </c>
      <c r="E98" s="208" t="s">
        <v>987</v>
      </c>
      <c r="F98" s="209" t="s">
        <v>988</v>
      </c>
      <c r="G98" s="210" t="s">
        <v>240</v>
      </c>
      <c r="H98" s="211">
        <v>1</v>
      </c>
      <c r="I98" s="212"/>
      <c r="J98" s="213">
        <f>ROUND(I98*H98,2)</f>
        <v>0</v>
      </c>
      <c r="K98" s="209" t="s">
        <v>44</v>
      </c>
      <c r="L98" s="47"/>
      <c r="M98" s="214" t="s">
        <v>44</v>
      </c>
      <c r="N98" s="215" t="s">
        <v>53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967</v>
      </c>
      <c r="AT98" s="218" t="s">
        <v>136</v>
      </c>
      <c r="AU98" s="218" t="s">
        <v>91</v>
      </c>
      <c r="AY98" s="19" t="s">
        <v>134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89</v>
      </c>
      <c r="BK98" s="219">
        <f>ROUND(I98*H98,2)</f>
        <v>0</v>
      </c>
      <c r="BL98" s="19" t="s">
        <v>967</v>
      </c>
      <c r="BM98" s="218" t="s">
        <v>989</v>
      </c>
    </row>
    <row r="99" s="2" customFormat="1" ht="62.7" customHeight="1">
      <c r="A99" s="41"/>
      <c r="B99" s="42"/>
      <c r="C99" s="207" t="s">
        <v>177</v>
      </c>
      <c r="D99" s="207" t="s">
        <v>136</v>
      </c>
      <c r="E99" s="208" t="s">
        <v>990</v>
      </c>
      <c r="F99" s="209" t="s">
        <v>991</v>
      </c>
      <c r="G99" s="210" t="s">
        <v>240</v>
      </c>
      <c r="H99" s="211">
        <v>1</v>
      </c>
      <c r="I99" s="212"/>
      <c r="J99" s="213">
        <f>ROUND(I99*H99,2)</f>
        <v>0</v>
      </c>
      <c r="K99" s="209" t="s">
        <v>44</v>
      </c>
      <c r="L99" s="47"/>
      <c r="M99" s="214" t="s">
        <v>44</v>
      </c>
      <c r="N99" s="215" t="s">
        <v>53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967</v>
      </c>
      <c r="AT99" s="218" t="s">
        <v>136</v>
      </c>
      <c r="AU99" s="218" t="s">
        <v>91</v>
      </c>
      <c r="AY99" s="19" t="s">
        <v>134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89</v>
      </c>
      <c r="BK99" s="219">
        <f>ROUND(I99*H99,2)</f>
        <v>0</v>
      </c>
      <c r="BL99" s="19" t="s">
        <v>967</v>
      </c>
      <c r="BM99" s="218" t="s">
        <v>992</v>
      </c>
    </row>
    <row r="100" s="2" customFormat="1" ht="37.8" customHeight="1">
      <c r="A100" s="41"/>
      <c r="B100" s="42"/>
      <c r="C100" s="207" t="s">
        <v>183</v>
      </c>
      <c r="D100" s="207" t="s">
        <v>136</v>
      </c>
      <c r="E100" s="208" t="s">
        <v>993</v>
      </c>
      <c r="F100" s="209" t="s">
        <v>994</v>
      </c>
      <c r="G100" s="210" t="s">
        <v>240</v>
      </c>
      <c r="H100" s="211">
        <v>1</v>
      </c>
      <c r="I100" s="212"/>
      <c r="J100" s="213">
        <f>ROUND(I100*H100,2)</f>
        <v>0</v>
      </c>
      <c r="K100" s="209" t="s">
        <v>44</v>
      </c>
      <c r="L100" s="47"/>
      <c r="M100" s="214" t="s">
        <v>44</v>
      </c>
      <c r="N100" s="215" t="s">
        <v>53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967</v>
      </c>
      <c r="AT100" s="218" t="s">
        <v>136</v>
      </c>
      <c r="AU100" s="218" t="s">
        <v>91</v>
      </c>
      <c r="AY100" s="19" t="s">
        <v>134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89</v>
      </c>
      <c r="BK100" s="219">
        <f>ROUND(I100*H100,2)</f>
        <v>0</v>
      </c>
      <c r="BL100" s="19" t="s">
        <v>967</v>
      </c>
      <c r="BM100" s="218" t="s">
        <v>995</v>
      </c>
    </row>
    <row r="101" s="12" customFormat="1" ht="22.8" customHeight="1">
      <c r="A101" s="12"/>
      <c r="B101" s="191"/>
      <c r="C101" s="192"/>
      <c r="D101" s="193" t="s">
        <v>81</v>
      </c>
      <c r="E101" s="205" t="s">
        <v>996</v>
      </c>
      <c r="F101" s="205" t="s">
        <v>997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P102</f>
        <v>0</v>
      </c>
      <c r="Q101" s="199"/>
      <c r="R101" s="200">
        <f>R102</f>
        <v>0</v>
      </c>
      <c r="S101" s="199"/>
      <c r="T101" s="201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166</v>
      </c>
      <c r="AT101" s="203" t="s">
        <v>81</v>
      </c>
      <c r="AU101" s="203" t="s">
        <v>89</v>
      </c>
      <c r="AY101" s="202" t="s">
        <v>134</v>
      </c>
      <c r="BK101" s="204">
        <f>BK102</f>
        <v>0</v>
      </c>
    </row>
    <row r="102" s="2" customFormat="1" ht="21.75" customHeight="1">
      <c r="A102" s="41"/>
      <c r="B102" s="42"/>
      <c r="C102" s="207" t="s">
        <v>188</v>
      </c>
      <c r="D102" s="207" t="s">
        <v>136</v>
      </c>
      <c r="E102" s="208" t="s">
        <v>998</v>
      </c>
      <c r="F102" s="209" t="s">
        <v>999</v>
      </c>
      <c r="G102" s="210" t="s">
        <v>240</v>
      </c>
      <c r="H102" s="211">
        <v>1</v>
      </c>
      <c r="I102" s="212"/>
      <c r="J102" s="213">
        <f>ROUND(I102*H102,2)</f>
        <v>0</v>
      </c>
      <c r="K102" s="209" t="s">
        <v>44</v>
      </c>
      <c r="L102" s="47"/>
      <c r="M102" s="214" t="s">
        <v>44</v>
      </c>
      <c r="N102" s="215" t="s">
        <v>53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967</v>
      </c>
      <c r="AT102" s="218" t="s">
        <v>136</v>
      </c>
      <c r="AU102" s="218" t="s">
        <v>91</v>
      </c>
      <c r="AY102" s="19" t="s">
        <v>134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89</v>
      </c>
      <c r="BK102" s="219">
        <f>ROUND(I102*H102,2)</f>
        <v>0</v>
      </c>
      <c r="BL102" s="19" t="s">
        <v>967</v>
      </c>
      <c r="BM102" s="218" t="s">
        <v>1000</v>
      </c>
    </row>
    <row r="103" s="12" customFormat="1" ht="22.8" customHeight="1">
      <c r="A103" s="12"/>
      <c r="B103" s="191"/>
      <c r="C103" s="192"/>
      <c r="D103" s="193" t="s">
        <v>81</v>
      </c>
      <c r="E103" s="205" t="s">
        <v>1001</v>
      </c>
      <c r="F103" s="205" t="s">
        <v>1002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P104</f>
        <v>0</v>
      </c>
      <c r="Q103" s="199"/>
      <c r="R103" s="200">
        <f>R104</f>
        <v>0</v>
      </c>
      <c r="S103" s="199"/>
      <c r="T103" s="201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166</v>
      </c>
      <c r="AT103" s="203" t="s">
        <v>81</v>
      </c>
      <c r="AU103" s="203" t="s">
        <v>89</v>
      </c>
      <c r="AY103" s="202" t="s">
        <v>134</v>
      </c>
      <c r="BK103" s="204">
        <f>BK104</f>
        <v>0</v>
      </c>
    </row>
    <row r="104" s="2" customFormat="1" ht="16.5" customHeight="1">
      <c r="A104" s="41"/>
      <c r="B104" s="42"/>
      <c r="C104" s="207" t="s">
        <v>193</v>
      </c>
      <c r="D104" s="207" t="s">
        <v>136</v>
      </c>
      <c r="E104" s="208" t="s">
        <v>1003</v>
      </c>
      <c r="F104" s="209" t="s">
        <v>1004</v>
      </c>
      <c r="G104" s="210" t="s">
        <v>240</v>
      </c>
      <c r="H104" s="211">
        <v>1</v>
      </c>
      <c r="I104" s="212"/>
      <c r="J104" s="213">
        <f>ROUND(I104*H104,2)</f>
        <v>0</v>
      </c>
      <c r="K104" s="209" t="s">
        <v>44</v>
      </c>
      <c r="L104" s="47"/>
      <c r="M104" s="214" t="s">
        <v>44</v>
      </c>
      <c r="N104" s="215" t="s">
        <v>53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967</v>
      </c>
      <c r="AT104" s="218" t="s">
        <v>136</v>
      </c>
      <c r="AU104" s="218" t="s">
        <v>91</v>
      </c>
      <c r="AY104" s="19" t="s">
        <v>134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89</v>
      </c>
      <c r="BK104" s="219">
        <f>ROUND(I104*H104,2)</f>
        <v>0</v>
      </c>
      <c r="BL104" s="19" t="s">
        <v>967</v>
      </c>
      <c r="BM104" s="218" t="s">
        <v>1005</v>
      </c>
    </row>
    <row r="105" s="12" customFormat="1" ht="22.8" customHeight="1">
      <c r="A105" s="12"/>
      <c r="B105" s="191"/>
      <c r="C105" s="192"/>
      <c r="D105" s="193" t="s">
        <v>81</v>
      </c>
      <c r="E105" s="205" t="s">
        <v>1006</v>
      </c>
      <c r="F105" s="205" t="s">
        <v>1007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P106</f>
        <v>0</v>
      </c>
      <c r="Q105" s="199"/>
      <c r="R105" s="200">
        <f>R106</f>
        <v>0</v>
      </c>
      <c r="S105" s="199"/>
      <c r="T105" s="201">
        <f>T106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166</v>
      </c>
      <c r="AT105" s="203" t="s">
        <v>81</v>
      </c>
      <c r="AU105" s="203" t="s">
        <v>89</v>
      </c>
      <c r="AY105" s="202" t="s">
        <v>134</v>
      </c>
      <c r="BK105" s="204">
        <f>BK106</f>
        <v>0</v>
      </c>
    </row>
    <row r="106" s="2" customFormat="1" ht="78" customHeight="1">
      <c r="A106" s="41"/>
      <c r="B106" s="42"/>
      <c r="C106" s="207" t="s">
        <v>200</v>
      </c>
      <c r="D106" s="207" t="s">
        <v>136</v>
      </c>
      <c r="E106" s="208" t="s">
        <v>1008</v>
      </c>
      <c r="F106" s="209" t="s">
        <v>1009</v>
      </c>
      <c r="G106" s="210" t="s">
        <v>240</v>
      </c>
      <c r="H106" s="211">
        <v>1</v>
      </c>
      <c r="I106" s="212"/>
      <c r="J106" s="213">
        <f>ROUND(I106*H106,2)</f>
        <v>0</v>
      </c>
      <c r="K106" s="209" t="s">
        <v>44</v>
      </c>
      <c r="L106" s="47"/>
      <c r="M106" s="268" t="s">
        <v>44</v>
      </c>
      <c r="N106" s="269" t="s">
        <v>53</v>
      </c>
      <c r="O106" s="270"/>
      <c r="P106" s="271">
        <f>O106*H106</f>
        <v>0</v>
      </c>
      <c r="Q106" s="271">
        <v>0</v>
      </c>
      <c r="R106" s="271">
        <f>Q106*H106</f>
        <v>0</v>
      </c>
      <c r="S106" s="271">
        <v>0</v>
      </c>
      <c r="T106" s="272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967</v>
      </c>
      <c r="AT106" s="218" t="s">
        <v>136</v>
      </c>
      <c r="AU106" s="218" t="s">
        <v>91</v>
      </c>
      <c r="AY106" s="19" t="s">
        <v>134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89</v>
      </c>
      <c r="BK106" s="219">
        <f>ROUND(I106*H106,2)</f>
        <v>0</v>
      </c>
      <c r="BL106" s="19" t="s">
        <v>967</v>
      </c>
      <c r="BM106" s="218" t="s">
        <v>1010</v>
      </c>
    </row>
    <row r="107" s="2" customFormat="1" ht="6.96" customHeight="1">
      <c r="A107" s="41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47"/>
      <c r="M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</sheetData>
  <sheetProtection sheet="1" autoFilter="0" formatColumns="0" formatRows="0" objects="1" scenarios="1" spinCount="100000" saltValue="7aaXAvlgK0Jol5zTCQgfwwcdRjTSBWJKL1VXP3VKP5r33jiNQ3XCQfUKoe1lWdNJbk/ini479YLRqwgdITCw+g==" hashValue="4Fm5O4xEjZ8OHLrrMOZEYXEo2vMJ5HLuRipVc6fdkxh06Tee7RfURkdv46+Sbv/nuf36O+0O2/JJlS/ECLd2Yw==" algorithmName="SHA-512" password="CC35"/>
  <autoFilter ref="C86:K10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1011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1012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1013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1014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1015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1016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1017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1018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1019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1020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1021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88</v>
      </c>
      <c r="F18" s="284" t="s">
        <v>1022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1023</v>
      </c>
      <c r="F19" s="284" t="s">
        <v>1024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1025</v>
      </c>
      <c r="F20" s="284" t="s">
        <v>1026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94</v>
      </c>
      <c r="F21" s="284" t="s">
        <v>93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1027</v>
      </c>
      <c r="F22" s="284" t="s">
        <v>1028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1029</v>
      </c>
      <c r="F23" s="284" t="s">
        <v>1030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1031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1032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1033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1034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1035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1036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1037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1038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1039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120</v>
      </c>
      <c r="F36" s="284"/>
      <c r="G36" s="284" t="s">
        <v>1040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1041</v>
      </c>
      <c r="F37" s="284"/>
      <c r="G37" s="284" t="s">
        <v>1042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63</v>
      </c>
      <c r="F38" s="284"/>
      <c r="G38" s="284" t="s">
        <v>1043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64</v>
      </c>
      <c r="F39" s="284"/>
      <c r="G39" s="284" t="s">
        <v>1044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121</v>
      </c>
      <c r="F40" s="284"/>
      <c r="G40" s="284" t="s">
        <v>1045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122</v>
      </c>
      <c r="F41" s="284"/>
      <c r="G41" s="284" t="s">
        <v>1046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1047</v>
      </c>
      <c r="F42" s="284"/>
      <c r="G42" s="284" t="s">
        <v>1048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1049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1050</v>
      </c>
      <c r="F44" s="284"/>
      <c r="G44" s="284" t="s">
        <v>1051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124</v>
      </c>
      <c r="F45" s="284"/>
      <c r="G45" s="284" t="s">
        <v>1052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1053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1054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1055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1056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1057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1058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1059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1060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1061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1062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1063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1064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1065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1066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1067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1068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1069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1070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1071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1072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1073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1074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1075</v>
      </c>
      <c r="D76" s="302"/>
      <c r="E76" s="302"/>
      <c r="F76" s="302" t="s">
        <v>1076</v>
      </c>
      <c r="G76" s="303"/>
      <c r="H76" s="302" t="s">
        <v>64</v>
      </c>
      <c r="I76" s="302" t="s">
        <v>67</v>
      </c>
      <c r="J76" s="302" t="s">
        <v>1077</v>
      </c>
      <c r="K76" s="301"/>
    </row>
    <row r="77" s="1" customFormat="1" ht="17.25" customHeight="1">
      <c r="B77" s="299"/>
      <c r="C77" s="304" t="s">
        <v>1078</v>
      </c>
      <c r="D77" s="304"/>
      <c r="E77" s="304"/>
      <c r="F77" s="305" t="s">
        <v>1079</v>
      </c>
      <c r="G77" s="306"/>
      <c r="H77" s="304"/>
      <c r="I77" s="304"/>
      <c r="J77" s="304" t="s">
        <v>1080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63</v>
      </c>
      <c r="D79" s="309"/>
      <c r="E79" s="309"/>
      <c r="F79" s="310" t="s">
        <v>1081</v>
      </c>
      <c r="G79" s="311"/>
      <c r="H79" s="287" t="s">
        <v>1082</v>
      </c>
      <c r="I79" s="287" t="s">
        <v>1083</v>
      </c>
      <c r="J79" s="287">
        <v>20</v>
      </c>
      <c r="K79" s="301"/>
    </row>
    <row r="80" s="1" customFormat="1" ht="15" customHeight="1">
      <c r="B80" s="299"/>
      <c r="C80" s="287" t="s">
        <v>1084</v>
      </c>
      <c r="D80" s="287"/>
      <c r="E80" s="287"/>
      <c r="F80" s="310" t="s">
        <v>1081</v>
      </c>
      <c r="G80" s="311"/>
      <c r="H80" s="287" t="s">
        <v>1085</v>
      </c>
      <c r="I80" s="287" t="s">
        <v>1083</v>
      </c>
      <c r="J80" s="287">
        <v>120</v>
      </c>
      <c r="K80" s="301"/>
    </row>
    <row r="81" s="1" customFormat="1" ht="15" customHeight="1">
      <c r="B81" s="312"/>
      <c r="C81" s="287" t="s">
        <v>1086</v>
      </c>
      <c r="D81" s="287"/>
      <c r="E81" s="287"/>
      <c r="F81" s="310" t="s">
        <v>1087</v>
      </c>
      <c r="G81" s="311"/>
      <c r="H81" s="287" t="s">
        <v>1088</v>
      </c>
      <c r="I81" s="287" t="s">
        <v>1083</v>
      </c>
      <c r="J81" s="287">
        <v>50</v>
      </c>
      <c r="K81" s="301"/>
    </row>
    <row r="82" s="1" customFormat="1" ht="15" customHeight="1">
      <c r="B82" s="312"/>
      <c r="C82" s="287" t="s">
        <v>1089</v>
      </c>
      <c r="D82" s="287"/>
      <c r="E82" s="287"/>
      <c r="F82" s="310" t="s">
        <v>1081</v>
      </c>
      <c r="G82" s="311"/>
      <c r="H82" s="287" t="s">
        <v>1090</v>
      </c>
      <c r="I82" s="287" t="s">
        <v>1091</v>
      </c>
      <c r="J82" s="287"/>
      <c r="K82" s="301"/>
    </row>
    <row r="83" s="1" customFormat="1" ht="15" customHeight="1">
      <c r="B83" s="312"/>
      <c r="C83" s="313" t="s">
        <v>1092</v>
      </c>
      <c r="D83" s="313"/>
      <c r="E83" s="313"/>
      <c r="F83" s="314" t="s">
        <v>1087</v>
      </c>
      <c r="G83" s="313"/>
      <c r="H83" s="313" t="s">
        <v>1093</v>
      </c>
      <c r="I83" s="313" t="s">
        <v>1083</v>
      </c>
      <c r="J83" s="313">
        <v>15</v>
      </c>
      <c r="K83" s="301"/>
    </row>
    <row r="84" s="1" customFormat="1" ht="15" customHeight="1">
      <c r="B84" s="312"/>
      <c r="C84" s="313" t="s">
        <v>1094</v>
      </c>
      <c r="D84" s="313"/>
      <c r="E84" s="313"/>
      <c r="F84" s="314" t="s">
        <v>1087</v>
      </c>
      <c r="G84" s="313"/>
      <c r="H84" s="313" t="s">
        <v>1095</v>
      </c>
      <c r="I84" s="313" t="s">
        <v>1083</v>
      </c>
      <c r="J84" s="313">
        <v>15</v>
      </c>
      <c r="K84" s="301"/>
    </row>
    <row r="85" s="1" customFormat="1" ht="15" customHeight="1">
      <c r="B85" s="312"/>
      <c r="C85" s="313" t="s">
        <v>1096</v>
      </c>
      <c r="D85" s="313"/>
      <c r="E85" s="313"/>
      <c r="F85" s="314" t="s">
        <v>1087</v>
      </c>
      <c r="G85" s="313"/>
      <c r="H85" s="313" t="s">
        <v>1097</v>
      </c>
      <c r="I85" s="313" t="s">
        <v>1083</v>
      </c>
      <c r="J85" s="313">
        <v>20</v>
      </c>
      <c r="K85" s="301"/>
    </row>
    <row r="86" s="1" customFormat="1" ht="15" customHeight="1">
      <c r="B86" s="312"/>
      <c r="C86" s="313" t="s">
        <v>1098</v>
      </c>
      <c r="D86" s="313"/>
      <c r="E86" s="313"/>
      <c r="F86" s="314" t="s">
        <v>1087</v>
      </c>
      <c r="G86" s="313"/>
      <c r="H86" s="313" t="s">
        <v>1099</v>
      </c>
      <c r="I86" s="313" t="s">
        <v>1083</v>
      </c>
      <c r="J86" s="313">
        <v>20</v>
      </c>
      <c r="K86" s="301"/>
    </row>
    <row r="87" s="1" customFormat="1" ht="15" customHeight="1">
      <c r="B87" s="312"/>
      <c r="C87" s="287" t="s">
        <v>1100</v>
      </c>
      <c r="D87" s="287"/>
      <c r="E87" s="287"/>
      <c r="F87" s="310" t="s">
        <v>1087</v>
      </c>
      <c r="G87" s="311"/>
      <c r="H87" s="287" t="s">
        <v>1101</v>
      </c>
      <c r="I87" s="287" t="s">
        <v>1083</v>
      </c>
      <c r="J87" s="287">
        <v>50</v>
      </c>
      <c r="K87" s="301"/>
    </row>
    <row r="88" s="1" customFormat="1" ht="15" customHeight="1">
      <c r="B88" s="312"/>
      <c r="C88" s="287" t="s">
        <v>1102</v>
      </c>
      <c r="D88" s="287"/>
      <c r="E88" s="287"/>
      <c r="F88" s="310" t="s">
        <v>1087</v>
      </c>
      <c r="G88" s="311"/>
      <c r="H88" s="287" t="s">
        <v>1103</v>
      </c>
      <c r="I88" s="287" t="s">
        <v>1083</v>
      </c>
      <c r="J88" s="287">
        <v>20</v>
      </c>
      <c r="K88" s="301"/>
    </row>
    <row r="89" s="1" customFormat="1" ht="15" customHeight="1">
      <c r="B89" s="312"/>
      <c r="C89" s="287" t="s">
        <v>1104</v>
      </c>
      <c r="D89" s="287"/>
      <c r="E89" s="287"/>
      <c r="F89" s="310" t="s">
        <v>1087</v>
      </c>
      <c r="G89" s="311"/>
      <c r="H89" s="287" t="s">
        <v>1105</v>
      </c>
      <c r="I89" s="287" t="s">
        <v>1083</v>
      </c>
      <c r="J89" s="287">
        <v>20</v>
      </c>
      <c r="K89" s="301"/>
    </row>
    <row r="90" s="1" customFormat="1" ht="15" customHeight="1">
      <c r="B90" s="312"/>
      <c r="C90" s="287" t="s">
        <v>1106</v>
      </c>
      <c r="D90" s="287"/>
      <c r="E90" s="287"/>
      <c r="F90" s="310" t="s">
        <v>1087</v>
      </c>
      <c r="G90" s="311"/>
      <c r="H90" s="287" t="s">
        <v>1107</v>
      </c>
      <c r="I90" s="287" t="s">
        <v>1083</v>
      </c>
      <c r="J90" s="287">
        <v>50</v>
      </c>
      <c r="K90" s="301"/>
    </row>
    <row r="91" s="1" customFormat="1" ht="15" customHeight="1">
      <c r="B91" s="312"/>
      <c r="C91" s="287" t="s">
        <v>1108</v>
      </c>
      <c r="D91" s="287"/>
      <c r="E91" s="287"/>
      <c r="F91" s="310" t="s">
        <v>1087</v>
      </c>
      <c r="G91" s="311"/>
      <c r="H91" s="287" t="s">
        <v>1108</v>
      </c>
      <c r="I91" s="287" t="s">
        <v>1083</v>
      </c>
      <c r="J91" s="287">
        <v>50</v>
      </c>
      <c r="K91" s="301"/>
    </row>
    <row r="92" s="1" customFormat="1" ht="15" customHeight="1">
      <c r="B92" s="312"/>
      <c r="C92" s="287" t="s">
        <v>1109</v>
      </c>
      <c r="D92" s="287"/>
      <c r="E92" s="287"/>
      <c r="F92" s="310" t="s">
        <v>1087</v>
      </c>
      <c r="G92" s="311"/>
      <c r="H92" s="287" t="s">
        <v>1110</v>
      </c>
      <c r="I92" s="287" t="s">
        <v>1083</v>
      </c>
      <c r="J92" s="287">
        <v>255</v>
      </c>
      <c r="K92" s="301"/>
    </row>
    <row r="93" s="1" customFormat="1" ht="15" customHeight="1">
      <c r="B93" s="312"/>
      <c r="C93" s="287" t="s">
        <v>1111</v>
      </c>
      <c r="D93" s="287"/>
      <c r="E93" s="287"/>
      <c r="F93" s="310" t="s">
        <v>1081</v>
      </c>
      <c r="G93" s="311"/>
      <c r="H93" s="287" t="s">
        <v>1112</v>
      </c>
      <c r="I93" s="287" t="s">
        <v>1113</v>
      </c>
      <c r="J93" s="287"/>
      <c r="K93" s="301"/>
    </row>
    <row r="94" s="1" customFormat="1" ht="15" customHeight="1">
      <c r="B94" s="312"/>
      <c r="C94" s="287" t="s">
        <v>1114</v>
      </c>
      <c r="D94" s="287"/>
      <c r="E94" s="287"/>
      <c r="F94" s="310" t="s">
        <v>1081</v>
      </c>
      <c r="G94" s="311"/>
      <c r="H94" s="287" t="s">
        <v>1115</v>
      </c>
      <c r="I94" s="287" t="s">
        <v>1116</v>
      </c>
      <c r="J94" s="287"/>
      <c r="K94" s="301"/>
    </row>
    <row r="95" s="1" customFormat="1" ht="15" customHeight="1">
      <c r="B95" s="312"/>
      <c r="C95" s="287" t="s">
        <v>1117</v>
      </c>
      <c r="D95" s="287"/>
      <c r="E95" s="287"/>
      <c r="F95" s="310" t="s">
        <v>1081</v>
      </c>
      <c r="G95" s="311"/>
      <c r="H95" s="287" t="s">
        <v>1117</v>
      </c>
      <c r="I95" s="287" t="s">
        <v>1116</v>
      </c>
      <c r="J95" s="287"/>
      <c r="K95" s="301"/>
    </row>
    <row r="96" s="1" customFormat="1" ht="15" customHeight="1">
      <c r="B96" s="312"/>
      <c r="C96" s="287" t="s">
        <v>48</v>
      </c>
      <c r="D96" s="287"/>
      <c r="E96" s="287"/>
      <c r="F96" s="310" t="s">
        <v>1081</v>
      </c>
      <c r="G96" s="311"/>
      <c r="H96" s="287" t="s">
        <v>1118</v>
      </c>
      <c r="I96" s="287" t="s">
        <v>1116</v>
      </c>
      <c r="J96" s="287"/>
      <c r="K96" s="301"/>
    </row>
    <row r="97" s="1" customFormat="1" ht="15" customHeight="1">
      <c r="B97" s="312"/>
      <c r="C97" s="287" t="s">
        <v>58</v>
      </c>
      <c r="D97" s="287"/>
      <c r="E97" s="287"/>
      <c r="F97" s="310" t="s">
        <v>1081</v>
      </c>
      <c r="G97" s="311"/>
      <c r="H97" s="287" t="s">
        <v>1119</v>
      </c>
      <c r="I97" s="287" t="s">
        <v>1116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1120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1075</v>
      </c>
      <c r="D103" s="302"/>
      <c r="E103" s="302"/>
      <c r="F103" s="302" t="s">
        <v>1076</v>
      </c>
      <c r="G103" s="303"/>
      <c r="H103" s="302" t="s">
        <v>64</v>
      </c>
      <c r="I103" s="302" t="s">
        <v>67</v>
      </c>
      <c r="J103" s="302" t="s">
        <v>1077</v>
      </c>
      <c r="K103" s="301"/>
    </row>
    <row r="104" s="1" customFormat="1" ht="17.25" customHeight="1">
      <c r="B104" s="299"/>
      <c r="C104" s="304" t="s">
        <v>1078</v>
      </c>
      <c r="D104" s="304"/>
      <c r="E104" s="304"/>
      <c r="F104" s="305" t="s">
        <v>1079</v>
      </c>
      <c r="G104" s="306"/>
      <c r="H104" s="304"/>
      <c r="I104" s="304"/>
      <c r="J104" s="304" t="s">
        <v>1080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63</v>
      </c>
      <c r="D106" s="309"/>
      <c r="E106" s="309"/>
      <c r="F106" s="310" t="s">
        <v>1081</v>
      </c>
      <c r="G106" s="287"/>
      <c r="H106" s="287" t="s">
        <v>1121</v>
      </c>
      <c r="I106" s="287" t="s">
        <v>1083</v>
      </c>
      <c r="J106" s="287">
        <v>20</v>
      </c>
      <c r="K106" s="301"/>
    </row>
    <row r="107" s="1" customFormat="1" ht="15" customHeight="1">
      <c r="B107" s="299"/>
      <c r="C107" s="287" t="s">
        <v>1084</v>
      </c>
      <c r="D107" s="287"/>
      <c r="E107" s="287"/>
      <c r="F107" s="310" t="s">
        <v>1081</v>
      </c>
      <c r="G107" s="287"/>
      <c r="H107" s="287" t="s">
        <v>1121</v>
      </c>
      <c r="I107" s="287" t="s">
        <v>1083</v>
      </c>
      <c r="J107" s="287">
        <v>120</v>
      </c>
      <c r="K107" s="301"/>
    </row>
    <row r="108" s="1" customFormat="1" ht="15" customHeight="1">
      <c r="B108" s="312"/>
      <c r="C108" s="287" t="s">
        <v>1086</v>
      </c>
      <c r="D108" s="287"/>
      <c r="E108" s="287"/>
      <c r="F108" s="310" t="s">
        <v>1087</v>
      </c>
      <c r="G108" s="287"/>
      <c r="H108" s="287" t="s">
        <v>1121</v>
      </c>
      <c r="I108" s="287" t="s">
        <v>1083</v>
      </c>
      <c r="J108" s="287">
        <v>50</v>
      </c>
      <c r="K108" s="301"/>
    </row>
    <row r="109" s="1" customFormat="1" ht="15" customHeight="1">
      <c r="B109" s="312"/>
      <c r="C109" s="287" t="s">
        <v>1089</v>
      </c>
      <c r="D109" s="287"/>
      <c r="E109" s="287"/>
      <c r="F109" s="310" t="s">
        <v>1081</v>
      </c>
      <c r="G109" s="287"/>
      <c r="H109" s="287" t="s">
        <v>1121</v>
      </c>
      <c r="I109" s="287" t="s">
        <v>1091</v>
      </c>
      <c r="J109" s="287"/>
      <c r="K109" s="301"/>
    </row>
    <row r="110" s="1" customFormat="1" ht="15" customHeight="1">
      <c r="B110" s="312"/>
      <c r="C110" s="287" t="s">
        <v>1100</v>
      </c>
      <c r="D110" s="287"/>
      <c r="E110" s="287"/>
      <c r="F110" s="310" t="s">
        <v>1087</v>
      </c>
      <c r="G110" s="287"/>
      <c r="H110" s="287" t="s">
        <v>1121</v>
      </c>
      <c r="I110" s="287" t="s">
        <v>1083</v>
      </c>
      <c r="J110" s="287">
        <v>50</v>
      </c>
      <c r="K110" s="301"/>
    </row>
    <row r="111" s="1" customFormat="1" ht="15" customHeight="1">
      <c r="B111" s="312"/>
      <c r="C111" s="287" t="s">
        <v>1108</v>
      </c>
      <c r="D111" s="287"/>
      <c r="E111" s="287"/>
      <c r="F111" s="310" t="s">
        <v>1087</v>
      </c>
      <c r="G111" s="287"/>
      <c r="H111" s="287" t="s">
        <v>1121</v>
      </c>
      <c r="I111" s="287" t="s">
        <v>1083</v>
      </c>
      <c r="J111" s="287">
        <v>50</v>
      </c>
      <c r="K111" s="301"/>
    </row>
    <row r="112" s="1" customFormat="1" ht="15" customHeight="1">
      <c r="B112" s="312"/>
      <c r="C112" s="287" t="s">
        <v>1106</v>
      </c>
      <c r="D112" s="287"/>
      <c r="E112" s="287"/>
      <c r="F112" s="310" t="s">
        <v>1087</v>
      </c>
      <c r="G112" s="287"/>
      <c r="H112" s="287" t="s">
        <v>1121</v>
      </c>
      <c r="I112" s="287" t="s">
        <v>1083</v>
      </c>
      <c r="J112" s="287">
        <v>50</v>
      </c>
      <c r="K112" s="301"/>
    </row>
    <row r="113" s="1" customFormat="1" ht="15" customHeight="1">
      <c r="B113" s="312"/>
      <c r="C113" s="287" t="s">
        <v>63</v>
      </c>
      <c r="D113" s="287"/>
      <c r="E113" s="287"/>
      <c r="F113" s="310" t="s">
        <v>1081</v>
      </c>
      <c r="G113" s="287"/>
      <c r="H113" s="287" t="s">
        <v>1122</v>
      </c>
      <c r="I113" s="287" t="s">
        <v>1083</v>
      </c>
      <c r="J113" s="287">
        <v>20</v>
      </c>
      <c r="K113" s="301"/>
    </row>
    <row r="114" s="1" customFormat="1" ht="15" customHeight="1">
      <c r="B114" s="312"/>
      <c r="C114" s="287" t="s">
        <v>1123</v>
      </c>
      <c r="D114" s="287"/>
      <c r="E114" s="287"/>
      <c r="F114" s="310" t="s">
        <v>1081</v>
      </c>
      <c r="G114" s="287"/>
      <c r="H114" s="287" t="s">
        <v>1124</v>
      </c>
      <c r="I114" s="287" t="s">
        <v>1083</v>
      </c>
      <c r="J114" s="287">
        <v>120</v>
      </c>
      <c r="K114" s="301"/>
    </row>
    <row r="115" s="1" customFormat="1" ht="15" customHeight="1">
      <c r="B115" s="312"/>
      <c r="C115" s="287" t="s">
        <v>48</v>
      </c>
      <c r="D115" s="287"/>
      <c r="E115" s="287"/>
      <c r="F115" s="310" t="s">
        <v>1081</v>
      </c>
      <c r="G115" s="287"/>
      <c r="H115" s="287" t="s">
        <v>1125</v>
      </c>
      <c r="I115" s="287" t="s">
        <v>1116</v>
      </c>
      <c r="J115" s="287"/>
      <c r="K115" s="301"/>
    </row>
    <row r="116" s="1" customFormat="1" ht="15" customHeight="1">
      <c r="B116" s="312"/>
      <c r="C116" s="287" t="s">
        <v>58</v>
      </c>
      <c r="D116" s="287"/>
      <c r="E116" s="287"/>
      <c r="F116" s="310" t="s">
        <v>1081</v>
      </c>
      <c r="G116" s="287"/>
      <c r="H116" s="287" t="s">
        <v>1126</v>
      </c>
      <c r="I116" s="287" t="s">
        <v>1116</v>
      </c>
      <c r="J116" s="287"/>
      <c r="K116" s="301"/>
    </row>
    <row r="117" s="1" customFormat="1" ht="15" customHeight="1">
      <c r="B117" s="312"/>
      <c r="C117" s="287" t="s">
        <v>67</v>
      </c>
      <c r="D117" s="287"/>
      <c r="E117" s="287"/>
      <c r="F117" s="310" t="s">
        <v>1081</v>
      </c>
      <c r="G117" s="287"/>
      <c r="H117" s="287" t="s">
        <v>1127</v>
      </c>
      <c r="I117" s="287" t="s">
        <v>1128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1129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1075</v>
      </c>
      <c r="D123" s="302"/>
      <c r="E123" s="302"/>
      <c r="F123" s="302" t="s">
        <v>1076</v>
      </c>
      <c r="G123" s="303"/>
      <c r="H123" s="302" t="s">
        <v>64</v>
      </c>
      <c r="I123" s="302" t="s">
        <v>67</v>
      </c>
      <c r="J123" s="302" t="s">
        <v>1077</v>
      </c>
      <c r="K123" s="331"/>
    </row>
    <row r="124" s="1" customFormat="1" ht="17.25" customHeight="1">
      <c r="B124" s="330"/>
      <c r="C124" s="304" t="s">
        <v>1078</v>
      </c>
      <c r="D124" s="304"/>
      <c r="E124" s="304"/>
      <c r="F124" s="305" t="s">
        <v>1079</v>
      </c>
      <c r="G124" s="306"/>
      <c r="H124" s="304"/>
      <c r="I124" s="304"/>
      <c r="J124" s="304" t="s">
        <v>1080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1084</v>
      </c>
      <c r="D126" s="309"/>
      <c r="E126" s="309"/>
      <c r="F126" s="310" t="s">
        <v>1081</v>
      </c>
      <c r="G126" s="287"/>
      <c r="H126" s="287" t="s">
        <v>1121</v>
      </c>
      <c r="I126" s="287" t="s">
        <v>1083</v>
      </c>
      <c r="J126" s="287">
        <v>120</v>
      </c>
      <c r="K126" s="335"/>
    </row>
    <row r="127" s="1" customFormat="1" ht="15" customHeight="1">
      <c r="B127" s="332"/>
      <c r="C127" s="287" t="s">
        <v>1130</v>
      </c>
      <c r="D127" s="287"/>
      <c r="E127" s="287"/>
      <c r="F127" s="310" t="s">
        <v>1081</v>
      </c>
      <c r="G127" s="287"/>
      <c r="H127" s="287" t="s">
        <v>1131</v>
      </c>
      <c r="I127" s="287" t="s">
        <v>1083</v>
      </c>
      <c r="J127" s="287" t="s">
        <v>1132</v>
      </c>
      <c r="K127" s="335"/>
    </row>
    <row r="128" s="1" customFormat="1" ht="15" customHeight="1">
      <c r="B128" s="332"/>
      <c r="C128" s="287" t="s">
        <v>1029</v>
      </c>
      <c r="D128" s="287"/>
      <c r="E128" s="287"/>
      <c r="F128" s="310" t="s">
        <v>1081</v>
      </c>
      <c r="G128" s="287"/>
      <c r="H128" s="287" t="s">
        <v>1133</v>
      </c>
      <c r="I128" s="287" t="s">
        <v>1083</v>
      </c>
      <c r="J128" s="287" t="s">
        <v>1132</v>
      </c>
      <c r="K128" s="335"/>
    </row>
    <row r="129" s="1" customFormat="1" ht="15" customHeight="1">
      <c r="B129" s="332"/>
      <c r="C129" s="287" t="s">
        <v>1092</v>
      </c>
      <c r="D129" s="287"/>
      <c r="E129" s="287"/>
      <c r="F129" s="310" t="s">
        <v>1087</v>
      </c>
      <c r="G129" s="287"/>
      <c r="H129" s="287" t="s">
        <v>1093</v>
      </c>
      <c r="I129" s="287" t="s">
        <v>1083</v>
      </c>
      <c r="J129" s="287">
        <v>15</v>
      </c>
      <c r="K129" s="335"/>
    </row>
    <row r="130" s="1" customFormat="1" ht="15" customHeight="1">
      <c r="B130" s="332"/>
      <c r="C130" s="313" t="s">
        <v>1094</v>
      </c>
      <c r="D130" s="313"/>
      <c r="E130" s="313"/>
      <c r="F130" s="314" t="s">
        <v>1087</v>
      </c>
      <c r="G130" s="313"/>
      <c r="H130" s="313" t="s">
        <v>1095</v>
      </c>
      <c r="I130" s="313" t="s">
        <v>1083</v>
      </c>
      <c r="J130" s="313">
        <v>15</v>
      </c>
      <c r="K130" s="335"/>
    </row>
    <row r="131" s="1" customFormat="1" ht="15" customHeight="1">
      <c r="B131" s="332"/>
      <c r="C131" s="313" t="s">
        <v>1096</v>
      </c>
      <c r="D131" s="313"/>
      <c r="E131" s="313"/>
      <c r="F131" s="314" t="s">
        <v>1087</v>
      </c>
      <c r="G131" s="313"/>
      <c r="H131" s="313" t="s">
        <v>1097</v>
      </c>
      <c r="I131" s="313" t="s">
        <v>1083</v>
      </c>
      <c r="J131" s="313">
        <v>20</v>
      </c>
      <c r="K131" s="335"/>
    </row>
    <row r="132" s="1" customFormat="1" ht="15" customHeight="1">
      <c r="B132" s="332"/>
      <c r="C132" s="313" t="s">
        <v>1098</v>
      </c>
      <c r="D132" s="313"/>
      <c r="E132" s="313"/>
      <c r="F132" s="314" t="s">
        <v>1087</v>
      </c>
      <c r="G132" s="313"/>
      <c r="H132" s="313" t="s">
        <v>1099</v>
      </c>
      <c r="I132" s="313" t="s">
        <v>1083</v>
      </c>
      <c r="J132" s="313">
        <v>20</v>
      </c>
      <c r="K132" s="335"/>
    </row>
    <row r="133" s="1" customFormat="1" ht="15" customHeight="1">
      <c r="B133" s="332"/>
      <c r="C133" s="287" t="s">
        <v>1086</v>
      </c>
      <c r="D133" s="287"/>
      <c r="E133" s="287"/>
      <c r="F133" s="310" t="s">
        <v>1087</v>
      </c>
      <c r="G133" s="287"/>
      <c r="H133" s="287" t="s">
        <v>1121</v>
      </c>
      <c r="I133" s="287" t="s">
        <v>1083</v>
      </c>
      <c r="J133" s="287">
        <v>50</v>
      </c>
      <c r="K133" s="335"/>
    </row>
    <row r="134" s="1" customFormat="1" ht="15" customHeight="1">
      <c r="B134" s="332"/>
      <c r="C134" s="287" t="s">
        <v>1100</v>
      </c>
      <c r="D134" s="287"/>
      <c r="E134" s="287"/>
      <c r="F134" s="310" t="s">
        <v>1087</v>
      </c>
      <c r="G134" s="287"/>
      <c r="H134" s="287" t="s">
        <v>1121</v>
      </c>
      <c r="I134" s="287" t="s">
        <v>1083</v>
      </c>
      <c r="J134" s="287">
        <v>50</v>
      </c>
      <c r="K134" s="335"/>
    </row>
    <row r="135" s="1" customFormat="1" ht="15" customHeight="1">
      <c r="B135" s="332"/>
      <c r="C135" s="287" t="s">
        <v>1106</v>
      </c>
      <c r="D135" s="287"/>
      <c r="E135" s="287"/>
      <c r="F135" s="310" t="s">
        <v>1087</v>
      </c>
      <c r="G135" s="287"/>
      <c r="H135" s="287" t="s">
        <v>1121</v>
      </c>
      <c r="I135" s="287" t="s">
        <v>1083</v>
      </c>
      <c r="J135" s="287">
        <v>50</v>
      </c>
      <c r="K135" s="335"/>
    </row>
    <row r="136" s="1" customFormat="1" ht="15" customHeight="1">
      <c r="B136" s="332"/>
      <c r="C136" s="287" t="s">
        <v>1108</v>
      </c>
      <c r="D136" s="287"/>
      <c r="E136" s="287"/>
      <c r="F136" s="310" t="s">
        <v>1087</v>
      </c>
      <c r="G136" s="287"/>
      <c r="H136" s="287" t="s">
        <v>1121</v>
      </c>
      <c r="I136" s="287" t="s">
        <v>1083</v>
      </c>
      <c r="J136" s="287">
        <v>50</v>
      </c>
      <c r="K136" s="335"/>
    </row>
    <row r="137" s="1" customFormat="1" ht="15" customHeight="1">
      <c r="B137" s="332"/>
      <c r="C137" s="287" t="s">
        <v>1109</v>
      </c>
      <c r="D137" s="287"/>
      <c r="E137" s="287"/>
      <c r="F137" s="310" t="s">
        <v>1087</v>
      </c>
      <c r="G137" s="287"/>
      <c r="H137" s="287" t="s">
        <v>1134</v>
      </c>
      <c r="I137" s="287" t="s">
        <v>1083</v>
      </c>
      <c r="J137" s="287">
        <v>255</v>
      </c>
      <c r="K137" s="335"/>
    </row>
    <row r="138" s="1" customFormat="1" ht="15" customHeight="1">
      <c r="B138" s="332"/>
      <c r="C138" s="287" t="s">
        <v>1111</v>
      </c>
      <c r="D138" s="287"/>
      <c r="E138" s="287"/>
      <c r="F138" s="310" t="s">
        <v>1081</v>
      </c>
      <c r="G138" s="287"/>
      <c r="H138" s="287" t="s">
        <v>1135</v>
      </c>
      <c r="I138" s="287" t="s">
        <v>1113</v>
      </c>
      <c r="J138" s="287"/>
      <c r="K138" s="335"/>
    </row>
    <row r="139" s="1" customFormat="1" ht="15" customHeight="1">
      <c r="B139" s="332"/>
      <c r="C139" s="287" t="s">
        <v>1114</v>
      </c>
      <c r="D139" s="287"/>
      <c r="E139" s="287"/>
      <c r="F139" s="310" t="s">
        <v>1081</v>
      </c>
      <c r="G139" s="287"/>
      <c r="H139" s="287" t="s">
        <v>1136</v>
      </c>
      <c r="I139" s="287" t="s">
        <v>1116</v>
      </c>
      <c r="J139" s="287"/>
      <c r="K139" s="335"/>
    </row>
    <row r="140" s="1" customFormat="1" ht="15" customHeight="1">
      <c r="B140" s="332"/>
      <c r="C140" s="287" t="s">
        <v>1117</v>
      </c>
      <c r="D140" s="287"/>
      <c r="E140" s="287"/>
      <c r="F140" s="310" t="s">
        <v>1081</v>
      </c>
      <c r="G140" s="287"/>
      <c r="H140" s="287" t="s">
        <v>1117</v>
      </c>
      <c r="I140" s="287" t="s">
        <v>1116</v>
      </c>
      <c r="J140" s="287"/>
      <c r="K140" s="335"/>
    </row>
    <row r="141" s="1" customFormat="1" ht="15" customHeight="1">
      <c r="B141" s="332"/>
      <c r="C141" s="287" t="s">
        <v>48</v>
      </c>
      <c r="D141" s="287"/>
      <c r="E141" s="287"/>
      <c r="F141" s="310" t="s">
        <v>1081</v>
      </c>
      <c r="G141" s="287"/>
      <c r="H141" s="287" t="s">
        <v>1137</v>
      </c>
      <c r="I141" s="287" t="s">
        <v>1116</v>
      </c>
      <c r="J141" s="287"/>
      <c r="K141" s="335"/>
    </row>
    <row r="142" s="1" customFormat="1" ht="15" customHeight="1">
      <c r="B142" s="332"/>
      <c r="C142" s="287" t="s">
        <v>1138</v>
      </c>
      <c r="D142" s="287"/>
      <c r="E142" s="287"/>
      <c r="F142" s="310" t="s">
        <v>1081</v>
      </c>
      <c r="G142" s="287"/>
      <c r="H142" s="287" t="s">
        <v>1139</v>
      </c>
      <c r="I142" s="287" t="s">
        <v>1116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1140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1075</v>
      </c>
      <c r="D148" s="302"/>
      <c r="E148" s="302"/>
      <c r="F148" s="302" t="s">
        <v>1076</v>
      </c>
      <c r="G148" s="303"/>
      <c r="H148" s="302" t="s">
        <v>64</v>
      </c>
      <c r="I148" s="302" t="s">
        <v>67</v>
      </c>
      <c r="J148" s="302" t="s">
        <v>1077</v>
      </c>
      <c r="K148" s="301"/>
    </row>
    <row r="149" s="1" customFormat="1" ht="17.25" customHeight="1">
      <c r="B149" s="299"/>
      <c r="C149" s="304" t="s">
        <v>1078</v>
      </c>
      <c r="D149" s="304"/>
      <c r="E149" s="304"/>
      <c r="F149" s="305" t="s">
        <v>1079</v>
      </c>
      <c r="G149" s="306"/>
      <c r="H149" s="304"/>
      <c r="I149" s="304"/>
      <c r="J149" s="304" t="s">
        <v>1080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1084</v>
      </c>
      <c r="D151" s="287"/>
      <c r="E151" s="287"/>
      <c r="F151" s="340" t="s">
        <v>1081</v>
      </c>
      <c r="G151" s="287"/>
      <c r="H151" s="339" t="s">
        <v>1121</v>
      </c>
      <c r="I151" s="339" t="s">
        <v>1083</v>
      </c>
      <c r="J151" s="339">
        <v>120</v>
      </c>
      <c r="K151" s="335"/>
    </row>
    <row r="152" s="1" customFormat="1" ht="15" customHeight="1">
      <c r="B152" s="312"/>
      <c r="C152" s="339" t="s">
        <v>1130</v>
      </c>
      <c r="D152" s="287"/>
      <c r="E152" s="287"/>
      <c r="F152" s="340" t="s">
        <v>1081</v>
      </c>
      <c r="G152" s="287"/>
      <c r="H152" s="339" t="s">
        <v>1141</v>
      </c>
      <c r="I152" s="339" t="s">
        <v>1083</v>
      </c>
      <c r="J152" s="339" t="s">
        <v>1132</v>
      </c>
      <c r="K152" s="335"/>
    </row>
    <row r="153" s="1" customFormat="1" ht="15" customHeight="1">
      <c r="B153" s="312"/>
      <c r="C153" s="339" t="s">
        <v>1029</v>
      </c>
      <c r="D153" s="287"/>
      <c r="E153" s="287"/>
      <c r="F153" s="340" t="s">
        <v>1081</v>
      </c>
      <c r="G153" s="287"/>
      <c r="H153" s="339" t="s">
        <v>1142</v>
      </c>
      <c r="I153" s="339" t="s">
        <v>1083</v>
      </c>
      <c r="J153" s="339" t="s">
        <v>1132</v>
      </c>
      <c r="K153" s="335"/>
    </row>
    <row r="154" s="1" customFormat="1" ht="15" customHeight="1">
      <c r="B154" s="312"/>
      <c r="C154" s="339" t="s">
        <v>1086</v>
      </c>
      <c r="D154" s="287"/>
      <c r="E154" s="287"/>
      <c r="F154" s="340" t="s">
        <v>1087</v>
      </c>
      <c r="G154" s="287"/>
      <c r="H154" s="339" t="s">
        <v>1121</v>
      </c>
      <c r="I154" s="339" t="s">
        <v>1083</v>
      </c>
      <c r="J154" s="339">
        <v>50</v>
      </c>
      <c r="K154" s="335"/>
    </row>
    <row r="155" s="1" customFormat="1" ht="15" customHeight="1">
      <c r="B155" s="312"/>
      <c r="C155" s="339" t="s">
        <v>1089</v>
      </c>
      <c r="D155" s="287"/>
      <c r="E155" s="287"/>
      <c r="F155" s="340" t="s">
        <v>1081</v>
      </c>
      <c r="G155" s="287"/>
      <c r="H155" s="339" t="s">
        <v>1121</v>
      </c>
      <c r="I155" s="339" t="s">
        <v>1091</v>
      </c>
      <c r="J155" s="339"/>
      <c r="K155" s="335"/>
    </row>
    <row r="156" s="1" customFormat="1" ht="15" customHeight="1">
      <c r="B156" s="312"/>
      <c r="C156" s="339" t="s">
        <v>1100</v>
      </c>
      <c r="D156" s="287"/>
      <c r="E156" s="287"/>
      <c r="F156" s="340" t="s">
        <v>1087</v>
      </c>
      <c r="G156" s="287"/>
      <c r="H156" s="339" t="s">
        <v>1121</v>
      </c>
      <c r="I156" s="339" t="s">
        <v>1083</v>
      </c>
      <c r="J156" s="339">
        <v>50</v>
      </c>
      <c r="K156" s="335"/>
    </row>
    <row r="157" s="1" customFormat="1" ht="15" customHeight="1">
      <c r="B157" s="312"/>
      <c r="C157" s="339" t="s">
        <v>1108</v>
      </c>
      <c r="D157" s="287"/>
      <c r="E157" s="287"/>
      <c r="F157" s="340" t="s">
        <v>1087</v>
      </c>
      <c r="G157" s="287"/>
      <c r="H157" s="339" t="s">
        <v>1121</v>
      </c>
      <c r="I157" s="339" t="s">
        <v>1083</v>
      </c>
      <c r="J157" s="339">
        <v>50</v>
      </c>
      <c r="K157" s="335"/>
    </row>
    <row r="158" s="1" customFormat="1" ht="15" customHeight="1">
      <c r="B158" s="312"/>
      <c r="C158" s="339" t="s">
        <v>1106</v>
      </c>
      <c r="D158" s="287"/>
      <c r="E158" s="287"/>
      <c r="F158" s="340" t="s">
        <v>1087</v>
      </c>
      <c r="G158" s="287"/>
      <c r="H158" s="339" t="s">
        <v>1121</v>
      </c>
      <c r="I158" s="339" t="s">
        <v>1083</v>
      </c>
      <c r="J158" s="339">
        <v>50</v>
      </c>
      <c r="K158" s="335"/>
    </row>
    <row r="159" s="1" customFormat="1" ht="15" customHeight="1">
      <c r="B159" s="312"/>
      <c r="C159" s="339" t="s">
        <v>100</v>
      </c>
      <c r="D159" s="287"/>
      <c r="E159" s="287"/>
      <c r="F159" s="340" t="s">
        <v>1081</v>
      </c>
      <c r="G159" s="287"/>
      <c r="H159" s="339" t="s">
        <v>1143</v>
      </c>
      <c r="I159" s="339" t="s">
        <v>1083</v>
      </c>
      <c r="J159" s="339" t="s">
        <v>1144</v>
      </c>
      <c r="K159" s="335"/>
    </row>
    <row r="160" s="1" customFormat="1" ht="15" customHeight="1">
      <c r="B160" s="312"/>
      <c r="C160" s="339" t="s">
        <v>1145</v>
      </c>
      <c r="D160" s="287"/>
      <c r="E160" s="287"/>
      <c r="F160" s="340" t="s">
        <v>1081</v>
      </c>
      <c r="G160" s="287"/>
      <c r="H160" s="339" t="s">
        <v>1146</v>
      </c>
      <c r="I160" s="339" t="s">
        <v>1116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1147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1075</v>
      </c>
      <c r="D166" s="302"/>
      <c r="E166" s="302"/>
      <c r="F166" s="302" t="s">
        <v>1076</v>
      </c>
      <c r="G166" s="344"/>
      <c r="H166" s="345" t="s">
        <v>64</v>
      </c>
      <c r="I166" s="345" t="s">
        <v>67</v>
      </c>
      <c r="J166" s="302" t="s">
        <v>1077</v>
      </c>
      <c r="K166" s="279"/>
    </row>
    <row r="167" s="1" customFormat="1" ht="17.25" customHeight="1">
      <c r="B167" s="280"/>
      <c r="C167" s="304" t="s">
        <v>1078</v>
      </c>
      <c r="D167" s="304"/>
      <c r="E167" s="304"/>
      <c r="F167" s="305" t="s">
        <v>1079</v>
      </c>
      <c r="G167" s="346"/>
      <c r="H167" s="347"/>
      <c r="I167" s="347"/>
      <c r="J167" s="304" t="s">
        <v>1080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1084</v>
      </c>
      <c r="D169" s="287"/>
      <c r="E169" s="287"/>
      <c r="F169" s="310" t="s">
        <v>1081</v>
      </c>
      <c r="G169" s="287"/>
      <c r="H169" s="287" t="s">
        <v>1121</v>
      </c>
      <c r="I169" s="287" t="s">
        <v>1083</v>
      </c>
      <c r="J169" s="287">
        <v>120</v>
      </c>
      <c r="K169" s="335"/>
    </row>
    <row r="170" s="1" customFormat="1" ht="15" customHeight="1">
      <c r="B170" s="312"/>
      <c r="C170" s="287" t="s">
        <v>1130</v>
      </c>
      <c r="D170" s="287"/>
      <c r="E170" s="287"/>
      <c r="F170" s="310" t="s">
        <v>1081</v>
      </c>
      <c r="G170" s="287"/>
      <c r="H170" s="287" t="s">
        <v>1131</v>
      </c>
      <c r="I170" s="287" t="s">
        <v>1083</v>
      </c>
      <c r="J170" s="287" t="s">
        <v>1132</v>
      </c>
      <c r="K170" s="335"/>
    </row>
    <row r="171" s="1" customFormat="1" ht="15" customHeight="1">
      <c r="B171" s="312"/>
      <c r="C171" s="287" t="s">
        <v>1029</v>
      </c>
      <c r="D171" s="287"/>
      <c r="E171" s="287"/>
      <c r="F171" s="310" t="s">
        <v>1081</v>
      </c>
      <c r="G171" s="287"/>
      <c r="H171" s="287" t="s">
        <v>1148</v>
      </c>
      <c r="I171" s="287" t="s">
        <v>1083</v>
      </c>
      <c r="J171" s="287" t="s">
        <v>1132</v>
      </c>
      <c r="K171" s="335"/>
    </row>
    <row r="172" s="1" customFormat="1" ht="15" customHeight="1">
      <c r="B172" s="312"/>
      <c r="C172" s="287" t="s">
        <v>1086</v>
      </c>
      <c r="D172" s="287"/>
      <c r="E172" s="287"/>
      <c r="F172" s="310" t="s">
        <v>1087</v>
      </c>
      <c r="G172" s="287"/>
      <c r="H172" s="287" t="s">
        <v>1148</v>
      </c>
      <c r="I172" s="287" t="s">
        <v>1083</v>
      </c>
      <c r="J172" s="287">
        <v>50</v>
      </c>
      <c r="K172" s="335"/>
    </row>
    <row r="173" s="1" customFormat="1" ht="15" customHeight="1">
      <c r="B173" s="312"/>
      <c r="C173" s="287" t="s">
        <v>1089</v>
      </c>
      <c r="D173" s="287"/>
      <c r="E173" s="287"/>
      <c r="F173" s="310" t="s">
        <v>1081</v>
      </c>
      <c r="G173" s="287"/>
      <c r="H173" s="287" t="s">
        <v>1148</v>
      </c>
      <c r="I173" s="287" t="s">
        <v>1091</v>
      </c>
      <c r="J173" s="287"/>
      <c r="K173" s="335"/>
    </row>
    <row r="174" s="1" customFormat="1" ht="15" customHeight="1">
      <c r="B174" s="312"/>
      <c r="C174" s="287" t="s">
        <v>1100</v>
      </c>
      <c r="D174" s="287"/>
      <c r="E174" s="287"/>
      <c r="F174" s="310" t="s">
        <v>1087</v>
      </c>
      <c r="G174" s="287"/>
      <c r="H174" s="287" t="s">
        <v>1148</v>
      </c>
      <c r="I174" s="287" t="s">
        <v>1083</v>
      </c>
      <c r="J174" s="287">
        <v>50</v>
      </c>
      <c r="K174" s="335"/>
    </row>
    <row r="175" s="1" customFormat="1" ht="15" customHeight="1">
      <c r="B175" s="312"/>
      <c r="C175" s="287" t="s">
        <v>1108</v>
      </c>
      <c r="D175" s="287"/>
      <c r="E175" s="287"/>
      <c r="F175" s="310" t="s">
        <v>1087</v>
      </c>
      <c r="G175" s="287"/>
      <c r="H175" s="287" t="s">
        <v>1148</v>
      </c>
      <c r="I175" s="287" t="s">
        <v>1083</v>
      </c>
      <c r="J175" s="287">
        <v>50</v>
      </c>
      <c r="K175" s="335"/>
    </row>
    <row r="176" s="1" customFormat="1" ht="15" customHeight="1">
      <c r="B176" s="312"/>
      <c r="C176" s="287" t="s">
        <v>1106</v>
      </c>
      <c r="D176" s="287"/>
      <c r="E176" s="287"/>
      <c r="F176" s="310" t="s">
        <v>1087</v>
      </c>
      <c r="G176" s="287"/>
      <c r="H176" s="287" t="s">
        <v>1148</v>
      </c>
      <c r="I176" s="287" t="s">
        <v>1083</v>
      </c>
      <c r="J176" s="287">
        <v>50</v>
      </c>
      <c r="K176" s="335"/>
    </row>
    <row r="177" s="1" customFormat="1" ht="15" customHeight="1">
      <c r="B177" s="312"/>
      <c r="C177" s="287" t="s">
        <v>120</v>
      </c>
      <c r="D177" s="287"/>
      <c r="E177" s="287"/>
      <c r="F177" s="310" t="s">
        <v>1081</v>
      </c>
      <c r="G177" s="287"/>
      <c r="H177" s="287" t="s">
        <v>1149</v>
      </c>
      <c r="I177" s="287" t="s">
        <v>1150</v>
      </c>
      <c r="J177" s="287"/>
      <c r="K177" s="335"/>
    </row>
    <row r="178" s="1" customFormat="1" ht="15" customHeight="1">
      <c r="B178" s="312"/>
      <c r="C178" s="287" t="s">
        <v>67</v>
      </c>
      <c r="D178" s="287"/>
      <c r="E178" s="287"/>
      <c r="F178" s="310" t="s">
        <v>1081</v>
      </c>
      <c r="G178" s="287"/>
      <c r="H178" s="287" t="s">
        <v>1151</v>
      </c>
      <c r="I178" s="287" t="s">
        <v>1152</v>
      </c>
      <c r="J178" s="287">
        <v>1</v>
      </c>
      <c r="K178" s="335"/>
    </row>
    <row r="179" s="1" customFormat="1" ht="15" customHeight="1">
      <c r="B179" s="312"/>
      <c r="C179" s="287" t="s">
        <v>63</v>
      </c>
      <c r="D179" s="287"/>
      <c r="E179" s="287"/>
      <c r="F179" s="310" t="s">
        <v>1081</v>
      </c>
      <c r="G179" s="287"/>
      <c r="H179" s="287" t="s">
        <v>1153</v>
      </c>
      <c r="I179" s="287" t="s">
        <v>1083</v>
      </c>
      <c r="J179" s="287">
        <v>20</v>
      </c>
      <c r="K179" s="335"/>
    </row>
    <row r="180" s="1" customFormat="1" ht="15" customHeight="1">
      <c r="B180" s="312"/>
      <c r="C180" s="287" t="s">
        <v>64</v>
      </c>
      <c r="D180" s="287"/>
      <c r="E180" s="287"/>
      <c r="F180" s="310" t="s">
        <v>1081</v>
      </c>
      <c r="G180" s="287"/>
      <c r="H180" s="287" t="s">
        <v>1154</v>
      </c>
      <c r="I180" s="287" t="s">
        <v>1083</v>
      </c>
      <c r="J180" s="287">
        <v>255</v>
      </c>
      <c r="K180" s="335"/>
    </row>
    <row r="181" s="1" customFormat="1" ht="15" customHeight="1">
      <c r="B181" s="312"/>
      <c r="C181" s="287" t="s">
        <v>121</v>
      </c>
      <c r="D181" s="287"/>
      <c r="E181" s="287"/>
      <c r="F181" s="310" t="s">
        <v>1081</v>
      </c>
      <c r="G181" s="287"/>
      <c r="H181" s="287" t="s">
        <v>1045</v>
      </c>
      <c r="I181" s="287" t="s">
        <v>1083</v>
      </c>
      <c r="J181" s="287">
        <v>10</v>
      </c>
      <c r="K181" s="335"/>
    </row>
    <row r="182" s="1" customFormat="1" ht="15" customHeight="1">
      <c r="B182" s="312"/>
      <c r="C182" s="287" t="s">
        <v>122</v>
      </c>
      <c r="D182" s="287"/>
      <c r="E182" s="287"/>
      <c r="F182" s="310" t="s">
        <v>1081</v>
      </c>
      <c r="G182" s="287"/>
      <c r="H182" s="287" t="s">
        <v>1155</v>
      </c>
      <c r="I182" s="287" t="s">
        <v>1116</v>
      </c>
      <c r="J182" s="287"/>
      <c r="K182" s="335"/>
    </row>
    <row r="183" s="1" customFormat="1" ht="15" customHeight="1">
      <c r="B183" s="312"/>
      <c r="C183" s="287" t="s">
        <v>1156</v>
      </c>
      <c r="D183" s="287"/>
      <c r="E183" s="287"/>
      <c r="F183" s="310" t="s">
        <v>1081</v>
      </c>
      <c r="G183" s="287"/>
      <c r="H183" s="287" t="s">
        <v>1157</v>
      </c>
      <c r="I183" s="287" t="s">
        <v>1116</v>
      </c>
      <c r="J183" s="287"/>
      <c r="K183" s="335"/>
    </row>
    <row r="184" s="1" customFormat="1" ht="15" customHeight="1">
      <c r="B184" s="312"/>
      <c r="C184" s="287" t="s">
        <v>1145</v>
      </c>
      <c r="D184" s="287"/>
      <c r="E184" s="287"/>
      <c r="F184" s="310" t="s">
        <v>1081</v>
      </c>
      <c r="G184" s="287"/>
      <c r="H184" s="287" t="s">
        <v>1158</v>
      </c>
      <c r="I184" s="287" t="s">
        <v>1116</v>
      </c>
      <c r="J184" s="287"/>
      <c r="K184" s="335"/>
    </row>
    <row r="185" s="1" customFormat="1" ht="15" customHeight="1">
      <c r="B185" s="312"/>
      <c r="C185" s="287" t="s">
        <v>124</v>
      </c>
      <c r="D185" s="287"/>
      <c r="E185" s="287"/>
      <c r="F185" s="310" t="s">
        <v>1087</v>
      </c>
      <c r="G185" s="287"/>
      <c r="H185" s="287" t="s">
        <v>1159</v>
      </c>
      <c r="I185" s="287" t="s">
        <v>1083</v>
      </c>
      <c r="J185" s="287">
        <v>50</v>
      </c>
      <c r="K185" s="335"/>
    </row>
    <row r="186" s="1" customFormat="1" ht="15" customHeight="1">
      <c r="B186" s="312"/>
      <c r="C186" s="287" t="s">
        <v>1160</v>
      </c>
      <c r="D186" s="287"/>
      <c r="E186" s="287"/>
      <c r="F186" s="310" t="s">
        <v>1087</v>
      </c>
      <c r="G186" s="287"/>
      <c r="H186" s="287" t="s">
        <v>1161</v>
      </c>
      <c r="I186" s="287" t="s">
        <v>1162</v>
      </c>
      <c r="J186" s="287"/>
      <c r="K186" s="335"/>
    </row>
    <row r="187" s="1" customFormat="1" ht="15" customHeight="1">
      <c r="B187" s="312"/>
      <c r="C187" s="287" t="s">
        <v>1163</v>
      </c>
      <c r="D187" s="287"/>
      <c r="E187" s="287"/>
      <c r="F187" s="310" t="s">
        <v>1087</v>
      </c>
      <c r="G187" s="287"/>
      <c r="H187" s="287" t="s">
        <v>1164</v>
      </c>
      <c r="I187" s="287" t="s">
        <v>1162</v>
      </c>
      <c r="J187" s="287"/>
      <c r="K187" s="335"/>
    </row>
    <row r="188" s="1" customFormat="1" ht="15" customHeight="1">
      <c r="B188" s="312"/>
      <c r="C188" s="287" t="s">
        <v>1165</v>
      </c>
      <c r="D188" s="287"/>
      <c r="E188" s="287"/>
      <c r="F188" s="310" t="s">
        <v>1087</v>
      </c>
      <c r="G188" s="287"/>
      <c r="H188" s="287" t="s">
        <v>1166</v>
      </c>
      <c r="I188" s="287" t="s">
        <v>1162</v>
      </c>
      <c r="J188" s="287"/>
      <c r="K188" s="335"/>
    </row>
    <row r="189" s="1" customFormat="1" ht="15" customHeight="1">
      <c r="B189" s="312"/>
      <c r="C189" s="348" t="s">
        <v>1167</v>
      </c>
      <c r="D189" s="287"/>
      <c r="E189" s="287"/>
      <c r="F189" s="310" t="s">
        <v>1087</v>
      </c>
      <c r="G189" s="287"/>
      <c r="H189" s="287" t="s">
        <v>1168</v>
      </c>
      <c r="I189" s="287" t="s">
        <v>1169</v>
      </c>
      <c r="J189" s="349" t="s">
        <v>1170</v>
      </c>
      <c r="K189" s="335"/>
    </row>
    <row r="190" s="17" customFormat="1" ht="15" customHeight="1">
      <c r="B190" s="350"/>
      <c r="C190" s="351" t="s">
        <v>1171</v>
      </c>
      <c r="D190" s="352"/>
      <c r="E190" s="352"/>
      <c r="F190" s="353" t="s">
        <v>1087</v>
      </c>
      <c r="G190" s="352"/>
      <c r="H190" s="352" t="s">
        <v>1172</v>
      </c>
      <c r="I190" s="352" t="s">
        <v>1169</v>
      </c>
      <c r="J190" s="354" t="s">
        <v>1170</v>
      </c>
      <c r="K190" s="355"/>
    </row>
    <row r="191" s="1" customFormat="1" ht="15" customHeight="1">
      <c r="B191" s="312"/>
      <c r="C191" s="348" t="s">
        <v>52</v>
      </c>
      <c r="D191" s="287"/>
      <c r="E191" s="287"/>
      <c r="F191" s="310" t="s">
        <v>1081</v>
      </c>
      <c r="G191" s="287"/>
      <c r="H191" s="284" t="s">
        <v>1173</v>
      </c>
      <c r="I191" s="287" t="s">
        <v>1174</v>
      </c>
      <c r="J191" s="287"/>
      <c r="K191" s="335"/>
    </row>
    <row r="192" s="1" customFormat="1" ht="15" customHeight="1">
      <c r="B192" s="312"/>
      <c r="C192" s="348" t="s">
        <v>1175</v>
      </c>
      <c r="D192" s="287"/>
      <c r="E192" s="287"/>
      <c r="F192" s="310" t="s">
        <v>1081</v>
      </c>
      <c r="G192" s="287"/>
      <c r="H192" s="287" t="s">
        <v>1176</v>
      </c>
      <c r="I192" s="287" t="s">
        <v>1116</v>
      </c>
      <c r="J192" s="287"/>
      <c r="K192" s="335"/>
    </row>
    <row r="193" s="1" customFormat="1" ht="15" customHeight="1">
      <c r="B193" s="312"/>
      <c r="C193" s="348" t="s">
        <v>1177</v>
      </c>
      <c r="D193" s="287"/>
      <c r="E193" s="287"/>
      <c r="F193" s="310" t="s">
        <v>1081</v>
      </c>
      <c r="G193" s="287"/>
      <c r="H193" s="287" t="s">
        <v>1178</v>
      </c>
      <c r="I193" s="287" t="s">
        <v>1116</v>
      </c>
      <c r="J193" s="287"/>
      <c r="K193" s="335"/>
    </row>
    <row r="194" s="1" customFormat="1" ht="15" customHeight="1">
      <c r="B194" s="312"/>
      <c r="C194" s="348" t="s">
        <v>1179</v>
      </c>
      <c r="D194" s="287"/>
      <c r="E194" s="287"/>
      <c r="F194" s="310" t="s">
        <v>1087</v>
      </c>
      <c r="G194" s="287"/>
      <c r="H194" s="287" t="s">
        <v>1180</v>
      </c>
      <c r="I194" s="287" t="s">
        <v>1116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1181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1182</v>
      </c>
      <c r="D201" s="357"/>
      <c r="E201" s="357"/>
      <c r="F201" s="357" t="s">
        <v>1183</v>
      </c>
      <c r="G201" s="358"/>
      <c r="H201" s="357" t="s">
        <v>1184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1174</v>
      </c>
      <c r="D203" s="287"/>
      <c r="E203" s="287"/>
      <c r="F203" s="310" t="s">
        <v>53</v>
      </c>
      <c r="G203" s="287"/>
      <c r="H203" s="287" t="s">
        <v>1185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54</v>
      </c>
      <c r="G204" s="287"/>
      <c r="H204" s="287" t="s">
        <v>1186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57</v>
      </c>
      <c r="G205" s="287"/>
      <c r="H205" s="287" t="s">
        <v>1187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55</v>
      </c>
      <c r="G206" s="287"/>
      <c r="H206" s="287" t="s">
        <v>1188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56</v>
      </c>
      <c r="G207" s="287"/>
      <c r="H207" s="287" t="s">
        <v>1189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1128</v>
      </c>
      <c r="D209" s="287"/>
      <c r="E209" s="287"/>
      <c r="F209" s="310" t="s">
        <v>88</v>
      </c>
      <c r="G209" s="287"/>
      <c r="H209" s="287" t="s">
        <v>1190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1025</v>
      </c>
      <c r="G210" s="287"/>
      <c r="H210" s="287" t="s">
        <v>1026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1023</v>
      </c>
      <c r="G211" s="287"/>
      <c r="H211" s="287" t="s">
        <v>1191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94</v>
      </c>
      <c r="G212" s="348"/>
      <c r="H212" s="339" t="s">
        <v>93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1027</v>
      </c>
      <c r="G213" s="348"/>
      <c r="H213" s="339" t="s">
        <v>1007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1152</v>
      </c>
      <c r="D215" s="287"/>
      <c r="E215" s="287"/>
      <c r="F215" s="310">
        <v>1</v>
      </c>
      <c r="G215" s="348"/>
      <c r="H215" s="339" t="s">
        <v>1192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1193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1194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1195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Marian Walach</dc:creator>
  <cp:lastModifiedBy>Marian Walach</cp:lastModifiedBy>
  <dcterms:created xsi:type="dcterms:W3CDTF">2025-06-26T17:57:13Z</dcterms:created>
  <dcterms:modified xsi:type="dcterms:W3CDTF">2025-06-26T17:57:16Z</dcterms:modified>
</cp:coreProperties>
</file>